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forti\Desktop\"/>
    </mc:Choice>
  </mc:AlternateContent>
  <bookViews>
    <workbookView xWindow="0" yWindow="0" windowWidth="20490" windowHeight="7620" tabRatio="583" firstSheet="2" activeTab="4"/>
  </bookViews>
  <sheets>
    <sheet name="Redução Peg. Carb. (3 meses)" sheetId="16" r:id="rId1"/>
    <sheet name="Redução Peg. Carb. (2 meses)" sheetId="17" r:id="rId2"/>
    <sheet name="Redução Peg. Carb. (1 mês)" sheetId="18" r:id="rId3"/>
    <sheet name="Pegada de Carbono (mês 0)" sheetId="12" r:id="rId4"/>
    <sheet name="Orientações" sheetId="19" r:id="rId5"/>
    <sheet name="Dados Emissão" sheetId="13" state="hidden" r:id="rId6"/>
    <sheet name="Base de dados" sheetId="11" state="hidden" r:id="rId7"/>
  </sheets>
  <definedNames>
    <definedName name="_xlnm._FilterDatabase" localSheetId="6" hidden="1">'Base de dados'!$L$1:$L$21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9" l="1"/>
  <c r="E22" i="19"/>
  <c r="E23" i="19" s="1"/>
  <c r="G39" i="19" l="1"/>
  <c r="G29" i="18"/>
  <c r="F29" i="18" s="1"/>
  <c r="D41" i="18"/>
  <c r="G41" i="18" s="1"/>
  <c r="F41" i="18" s="1"/>
  <c r="D35" i="18"/>
  <c r="G35" i="18" s="1"/>
  <c r="F35" i="18" s="1"/>
  <c r="D29" i="18"/>
  <c r="D28" i="18"/>
  <c r="G28" i="18" s="1"/>
  <c r="F28" i="18" s="1"/>
  <c r="D27" i="18"/>
  <c r="G27" i="18" s="1"/>
  <c r="F27" i="18" s="1"/>
  <c r="D26" i="18"/>
  <c r="G26" i="18" s="1"/>
  <c r="F26" i="18" s="1"/>
  <c r="D25" i="18"/>
  <c r="G25" i="18" s="1"/>
  <c r="F25" i="18" s="1"/>
  <c r="D19" i="18"/>
  <c r="G19" i="18" s="1"/>
  <c r="D13" i="18"/>
  <c r="G13" i="18" s="1"/>
  <c r="F13" i="18" s="1"/>
  <c r="F41" i="17"/>
  <c r="I41" i="17" s="1"/>
  <c r="H41" i="17" s="1"/>
  <c r="E41" i="17"/>
  <c r="F35" i="17"/>
  <c r="I35" i="17" s="1"/>
  <c r="E35" i="17"/>
  <c r="F29" i="17"/>
  <c r="I29" i="17" s="1"/>
  <c r="H29" i="17" s="1"/>
  <c r="E29" i="17"/>
  <c r="F28" i="17"/>
  <c r="I28" i="17" s="1"/>
  <c r="H28" i="17" s="1"/>
  <c r="E28" i="17"/>
  <c r="F27" i="17"/>
  <c r="I27" i="17" s="1"/>
  <c r="H27" i="17" s="1"/>
  <c r="E27" i="17"/>
  <c r="F26" i="17"/>
  <c r="I26" i="17" s="1"/>
  <c r="H26" i="17" s="1"/>
  <c r="E26" i="17"/>
  <c r="F25" i="17"/>
  <c r="I25" i="17" s="1"/>
  <c r="E25" i="17"/>
  <c r="F19" i="17"/>
  <c r="I19" i="17" s="1"/>
  <c r="E19" i="17"/>
  <c r="F13" i="17"/>
  <c r="I13" i="17" s="1"/>
  <c r="H13" i="17" s="1"/>
  <c r="F41" i="16"/>
  <c r="F35" i="16"/>
  <c r="F29" i="16"/>
  <c r="F28" i="16"/>
  <c r="F27" i="16"/>
  <c r="F26" i="16"/>
  <c r="F25" i="16"/>
  <c r="F19" i="16"/>
  <c r="F13" i="16"/>
  <c r="G41" i="16"/>
  <c r="J41" i="16" s="1"/>
  <c r="G35" i="16"/>
  <c r="J35" i="16" s="1"/>
  <c r="G29" i="16"/>
  <c r="J29" i="16" s="1"/>
  <c r="I29" i="16" s="1"/>
  <c r="G28" i="16"/>
  <c r="J28" i="16" s="1"/>
  <c r="I28" i="16" s="1"/>
  <c r="G27" i="16"/>
  <c r="J27" i="16" s="1"/>
  <c r="I27" i="16" s="1"/>
  <c r="G26" i="16"/>
  <c r="J26" i="16" s="1"/>
  <c r="I26" i="16" s="1"/>
  <c r="G25" i="16"/>
  <c r="J25" i="16" s="1"/>
  <c r="G19" i="16"/>
  <c r="J19" i="16" s="1"/>
  <c r="F19" i="18" l="1"/>
  <c r="G20" i="18"/>
  <c r="E13" i="17"/>
  <c r="H35" i="17"/>
  <c r="I36" i="17"/>
  <c r="G36" i="18"/>
  <c r="G30" i="18"/>
  <c r="G14" i="18"/>
  <c r="G42" i="18"/>
  <c r="I30" i="17"/>
  <c r="H25" i="17"/>
  <c r="I20" i="17"/>
  <c r="H19" i="17"/>
  <c r="I14" i="17"/>
  <c r="I42" i="17"/>
  <c r="I19" i="16"/>
  <c r="J20" i="16"/>
  <c r="J30" i="16"/>
  <c r="I25" i="16"/>
  <c r="I35" i="16"/>
  <c r="J36" i="16"/>
  <c r="I41" i="16"/>
  <c r="J42" i="16"/>
  <c r="C19" i="12"/>
  <c r="E19" i="12" s="1"/>
  <c r="E20" i="12" s="1"/>
  <c r="C3" i="13"/>
  <c r="C15" i="13"/>
  <c r="C41" i="12"/>
  <c r="E41" i="12" s="1"/>
  <c r="E42" i="12" s="1"/>
  <c r="C35" i="12"/>
  <c r="E35" i="12" s="1"/>
  <c r="E36" i="12" s="1"/>
  <c r="C17" i="13"/>
  <c r="C13" i="12"/>
  <c r="C29" i="12"/>
  <c r="E29" i="12" s="1"/>
  <c r="C28" i="12"/>
  <c r="E28" i="12" s="1"/>
  <c r="C27" i="12"/>
  <c r="E27" i="12" s="1"/>
  <c r="C26" i="12"/>
  <c r="E26" i="12" s="1"/>
  <c r="C25" i="12"/>
  <c r="E25" i="12" s="1"/>
  <c r="C13" i="13"/>
  <c r="C12" i="13"/>
  <c r="C11" i="13"/>
  <c r="C10" i="13"/>
  <c r="C5" i="13"/>
  <c r="G13" i="16" s="1"/>
  <c r="C9" i="13"/>
  <c r="H46" i="17" l="1"/>
  <c r="J13" i="16"/>
  <c r="I13" i="16" s="1"/>
  <c r="I46" i="16" s="1"/>
  <c r="G46" i="18"/>
  <c r="F46" i="18" s="1"/>
  <c r="I46" i="17"/>
  <c r="E30" i="12"/>
  <c r="E13" i="12"/>
  <c r="E14" i="12" s="1"/>
  <c r="J14" i="16" l="1"/>
  <c r="J46" i="16" s="1"/>
  <c r="E45" i="12"/>
</calcChain>
</file>

<file path=xl/comments1.xml><?xml version="1.0" encoding="utf-8"?>
<comments xmlns="http://schemas.openxmlformats.org/spreadsheetml/2006/main">
  <authors>
    <author>Usuário do Windows</author>
  </authors>
  <commentList>
    <comment ref="M2" authorId="0" shapeId="0">
      <text>
        <r>
          <rPr>
            <sz val="9"/>
            <color indexed="81"/>
            <rFont val="Segoe UI"/>
            <family val="2"/>
          </rPr>
          <t>Preencha somente as células indicar na cor CINZA CLARO</t>
        </r>
      </text>
    </comment>
    <comment ref="B4" authorId="0" shapeId="0">
      <text>
        <r>
          <rPr>
            <sz val="9"/>
            <color indexed="81"/>
            <rFont val="Segoe UI"/>
            <family val="2"/>
          </rPr>
          <t xml:space="preserve">Escolham um nome para a sua equipe
</t>
        </r>
      </text>
    </comment>
    <comment ref="B5" authorId="0" shapeId="0">
      <text>
        <r>
          <rPr>
            <sz val="9"/>
            <color indexed="81"/>
            <rFont val="Segoe UI"/>
            <family val="2"/>
          </rPr>
          <t xml:space="preserve">Escrevam o nome de todos(as) os(as) participantes da equipe, incluindo estudantes e professores(as)
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 xml:space="preserve">Coloque o nome do(a) professor(a) responsável pela equipe
</t>
        </r>
      </text>
    </comment>
    <comment ref="B7" authorId="0" shapeId="0">
      <text>
        <r>
          <rPr>
            <sz val="9"/>
            <color indexed="81"/>
            <rFont val="Segoe UI"/>
            <family val="2"/>
          </rPr>
          <t xml:space="preserve">Coloque o nome da sua escola
</t>
        </r>
      </text>
    </comment>
    <comment ref="B8" authorId="0" shapeId="0">
      <text>
        <r>
          <rPr>
            <sz val="9"/>
            <color indexed="81"/>
            <rFont val="Segoe UI"/>
            <family val="2"/>
          </rPr>
          <t xml:space="preserve">Informem os meses em que vocês realizaram a intervenção
</t>
        </r>
      </text>
    </comment>
    <comment ref="B12" authorId="0" shapeId="0">
      <text>
        <r>
          <rPr>
            <b/>
            <sz val="9"/>
            <color indexed="81"/>
            <rFont val="Segoe UI"/>
            <charset val="1"/>
          </rPr>
          <t>Usuário do Windows:</t>
        </r>
        <r>
          <rPr>
            <sz val="9"/>
            <color indexed="81"/>
            <rFont val="Segoe UI"/>
            <charset val="1"/>
          </rPr>
          <t xml:space="preserve">
Preencha com os dados ANTES de iniciar do projeto</t>
        </r>
      </text>
    </comment>
  </commentList>
</comments>
</file>

<file path=xl/comments2.xml><?xml version="1.0" encoding="utf-8"?>
<comments xmlns="http://schemas.openxmlformats.org/spreadsheetml/2006/main">
  <authors>
    <author>Usuário do Windows</author>
  </authors>
  <commentList>
    <comment ref="L2" authorId="0" shapeId="0">
      <text>
        <r>
          <rPr>
            <sz val="9"/>
            <color indexed="81"/>
            <rFont val="Segoe UI"/>
            <family val="2"/>
          </rPr>
          <t>Preencha somente as células indicar na cor CINZA CLARO</t>
        </r>
      </text>
    </comment>
    <comment ref="B4" authorId="0" shapeId="0">
      <text>
        <r>
          <rPr>
            <sz val="9"/>
            <color indexed="81"/>
            <rFont val="Segoe UI"/>
            <family val="2"/>
          </rPr>
          <t xml:space="preserve">Escolham um nome para a sua equipe
</t>
        </r>
      </text>
    </comment>
    <comment ref="B5" authorId="0" shapeId="0">
      <text>
        <r>
          <rPr>
            <sz val="9"/>
            <color indexed="81"/>
            <rFont val="Segoe UI"/>
            <family val="2"/>
          </rPr>
          <t xml:space="preserve">Escrevam o nome de todos(as) os(as) participantes da equipe, incluindo estudantes e professores(as)
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 xml:space="preserve">Coloque o nome do(a) professor(a) responsável pela equipe
</t>
        </r>
      </text>
    </comment>
    <comment ref="B7" authorId="0" shapeId="0">
      <text>
        <r>
          <rPr>
            <sz val="9"/>
            <color indexed="81"/>
            <rFont val="Segoe UI"/>
            <family val="2"/>
          </rPr>
          <t xml:space="preserve">Coloque o nome da sua escola
</t>
        </r>
      </text>
    </comment>
    <comment ref="B8" authorId="0" shapeId="0">
      <text>
        <r>
          <rPr>
            <sz val="9"/>
            <color indexed="81"/>
            <rFont val="Segoe UI"/>
            <family val="2"/>
          </rPr>
          <t xml:space="preserve">Informem os meses em que vocês realizaram a intervenção
</t>
        </r>
      </text>
    </comment>
    <comment ref="B12" authorId="0" shapeId="0">
      <text>
        <r>
          <rPr>
            <b/>
            <sz val="9"/>
            <color indexed="81"/>
            <rFont val="Segoe UI"/>
            <charset val="1"/>
          </rPr>
          <t>Usuário do Windows:</t>
        </r>
        <r>
          <rPr>
            <sz val="9"/>
            <color indexed="81"/>
            <rFont val="Segoe UI"/>
            <charset val="1"/>
          </rPr>
          <t xml:space="preserve">
Preencha com os dados ANTES de iniciar do projeto</t>
        </r>
      </text>
    </comment>
  </commentList>
</comments>
</file>

<file path=xl/comments3.xml><?xml version="1.0" encoding="utf-8"?>
<comments xmlns="http://schemas.openxmlformats.org/spreadsheetml/2006/main">
  <authors>
    <author>Usuário do Windows</author>
  </authors>
  <commentList>
    <comment ref="J2" authorId="0" shapeId="0">
      <text>
        <r>
          <rPr>
            <sz val="9"/>
            <color indexed="81"/>
            <rFont val="Segoe UI"/>
            <family val="2"/>
          </rPr>
          <t>Preencha somente as células indicar na cor CINZA CLARO</t>
        </r>
      </text>
    </comment>
    <comment ref="B4" authorId="0" shapeId="0">
      <text>
        <r>
          <rPr>
            <sz val="9"/>
            <color indexed="81"/>
            <rFont val="Segoe UI"/>
            <family val="2"/>
          </rPr>
          <t xml:space="preserve">Escolham um nome para a sua equipe
</t>
        </r>
      </text>
    </comment>
    <comment ref="B5" authorId="0" shapeId="0">
      <text>
        <r>
          <rPr>
            <sz val="9"/>
            <color indexed="81"/>
            <rFont val="Segoe UI"/>
            <family val="2"/>
          </rPr>
          <t xml:space="preserve">Escrevam o nome de todos(as) os(as) participantes da equipe, incluindo estudantes e professores(as)
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 xml:space="preserve">Coloque o nome do(a) professor(a) responsável pela equipe
</t>
        </r>
      </text>
    </comment>
    <comment ref="B7" authorId="0" shapeId="0">
      <text>
        <r>
          <rPr>
            <sz val="9"/>
            <color indexed="81"/>
            <rFont val="Segoe UI"/>
            <family val="2"/>
          </rPr>
          <t xml:space="preserve">Coloque o nome da sua escola
</t>
        </r>
      </text>
    </comment>
    <comment ref="B8" authorId="0" shapeId="0">
      <text>
        <r>
          <rPr>
            <sz val="9"/>
            <color indexed="81"/>
            <rFont val="Segoe UI"/>
            <family val="2"/>
          </rPr>
          <t xml:space="preserve">Informem o mês em que vocês realizaram a intervenção
</t>
        </r>
      </text>
    </comment>
    <comment ref="B12" authorId="0" shapeId="0">
      <text>
        <r>
          <rPr>
            <b/>
            <sz val="9"/>
            <color indexed="81"/>
            <rFont val="Segoe UI"/>
            <charset val="1"/>
          </rPr>
          <t>Usuário do Windows:</t>
        </r>
        <r>
          <rPr>
            <sz val="9"/>
            <color indexed="81"/>
            <rFont val="Segoe UI"/>
            <charset val="1"/>
          </rPr>
          <t xml:space="preserve">
Preencha com os dados ANTES de iniciar do projeto</t>
        </r>
      </text>
    </comment>
  </commentList>
</comments>
</file>

<file path=xl/comments4.xml><?xml version="1.0" encoding="utf-8"?>
<comments xmlns="http://schemas.openxmlformats.org/spreadsheetml/2006/main">
  <authors>
    <author>Usuário do Windows</author>
  </authors>
  <commentList>
    <comment ref="B4" authorId="0" shapeId="0">
      <text>
        <r>
          <rPr>
            <sz val="9"/>
            <color indexed="81"/>
            <rFont val="Segoe UI"/>
            <family val="2"/>
          </rPr>
          <t xml:space="preserve">Escolham um nome para a sua equipe
</t>
        </r>
      </text>
    </comment>
    <comment ref="H4" authorId="0" shapeId="0">
      <text>
        <r>
          <rPr>
            <sz val="9"/>
            <color indexed="81"/>
            <rFont val="Segoe UI"/>
            <family val="2"/>
          </rPr>
          <t>Preencha somente as células indicar na cor CINZA CLARO</t>
        </r>
      </text>
    </comment>
    <comment ref="B5" authorId="0" shapeId="0">
      <text>
        <r>
          <rPr>
            <sz val="9"/>
            <color indexed="81"/>
            <rFont val="Segoe UI"/>
            <family val="2"/>
          </rPr>
          <t xml:space="preserve">Escrevam o nome de todos(as) os(as) participantes da equipe, incluindo estudantes e professores(as)
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 xml:space="preserve">Coloque o nome do(a) professor(a) responsável pela equipe
</t>
        </r>
      </text>
    </comment>
    <comment ref="B7" authorId="0" shapeId="0">
      <text>
        <r>
          <rPr>
            <sz val="9"/>
            <color indexed="81"/>
            <rFont val="Segoe UI"/>
            <family val="2"/>
          </rPr>
          <t xml:space="preserve">Coloque o nome da sua escola
</t>
        </r>
      </text>
    </comment>
    <comment ref="B8" authorId="0" shapeId="0">
      <text>
        <r>
          <rPr>
            <sz val="9"/>
            <color indexed="81"/>
            <rFont val="Segoe UI"/>
            <family val="2"/>
          </rPr>
          <t xml:space="preserve">Informem o mês em que vocês começaram o projeto
</t>
        </r>
      </text>
    </comment>
  </commentList>
</comments>
</file>

<file path=xl/comments5.xml><?xml version="1.0" encoding="utf-8"?>
<comments xmlns="http://schemas.openxmlformats.org/spreadsheetml/2006/main">
  <authors>
    <author>Usuário do Windows</author>
  </authors>
  <commentList>
    <comment ref="C8" authorId="0" shapeId="0">
      <text>
        <r>
          <rPr>
            <sz val="9"/>
            <color indexed="81"/>
            <rFont val="Segoe UI"/>
            <family val="2"/>
          </rPr>
          <t xml:space="preserve">Escolham um nome para a sua equipe
</t>
        </r>
      </text>
    </comment>
    <comment ref="C9" authorId="0" shapeId="0">
      <text>
        <r>
          <rPr>
            <sz val="9"/>
            <color indexed="81"/>
            <rFont val="Segoe UI"/>
            <family val="2"/>
          </rPr>
          <t xml:space="preserve">Escrevam o nome de todos(as) os(as) participantes da equipe, incluindo estudantes e professores(as)
</t>
        </r>
      </text>
    </comment>
    <comment ref="C10" authorId="0" shapeId="0">
      <text>
        <r>
          <rPr>
            <sz val="9"/>
            <color indexed="81"/>
            <rFont val="Segoe UI"/>
            <family val="2"/>
          </rPr>
          <t xml:space="preserve">Coloque o nome do(a) professor(a) responsável pela equipe
</t>
        </r>
      </text>
    </comment>
    <comment ref="C11" authorId="0" shapeId="0">
      <text>
        <r>
          <rPr>
            <sz val="9"/>
            <color indexed="81"/>
            <rFont val="Segoe UI"/>
            <family val="2"/>
          </rPr>
          <t xml:space="preserve">Coloque o nome da sua escola
</t>
        </r>
      </text>
    </comment>
    <comment ref="C12" authorId="0" shapeId="0">
      <text>
        <r>
          <rPr>
            <sz val="9"/>
            <color indexed="81"/>
            <rFont val="Segoe UI"/>
            <family val="2"/>
          </rPr>
          <t xml:space="preserve">Informem o mês em que vocês começaram o projeto
</t>
        </r>
      </text>
    </comment>
    <comment ref="C38" authorId="0" shapeId="0">
      <text>
        <r>
          <rPr>
            <b/>
            <sz val="9"/>
            <color indexed="81"/>
            <rFont val="Segoe UI"/>
            <charset val="1"/>
          </rPr>
          <t>Usuário do Windows:</t>
        </r>
        <r>
          <rPr>
            <sz val="9"/>
            <color indexed="81"/>
            <rFont val="Segoe UI"/>
            <charset val="1"/>
          </rPr>
          <t xml:space="preserve">
Preencha com os dados ANTES de iniciar do projeto</t>
        </r>
      </text>
    </comment>
  </commentList>
</comments>
</file>

<file path=xl/sharedStrings.xml><?xml version="1.0" encoding="utf-8"?>
<sst xmlns="http://schemas.openxmlformats.org/spreadsheetml/2006/main" count="595" uniqueCount="243">
  <si>
    <t>Domain</t>
  </si>
  <si>
    <t>Component</t>
  </si>
  <si>
    <t>Sub-component</t>
  </si>
  <si>
    <t>Item (English)</t>
  </si>
  <si>
    <t>Item (Local language)</t>
  </si>
  <si>
    <t>Footprint</t>
  </si>
  <si>
    <t>Unit</t>
  </si>
  <si>
    <t>Amount</t>
  </si>
  <si>
    <t>Data source</t>
  </si>
  <si>
    <t>Ref year</t>
  </si>
  <si>
    <t>GHG intensity</t>
  </si>
  <si>
    <t>Remarks</t>
  </si>
  <si>
    <t>Housing</t>
  </si>
  <si>
    <t>Water</t>
  </si>
  <si>
    <t>Water supply</t>
  </si>
  <si>
    <t>fornecimento de água</t>
  </si>
  <si>
    <t>kgCO2e/cap/yr</t>
  </si>
  <si>
    <t>m3</t>
  </si>
  <si>
    <t>Sistema Nacional de Informações sobre Saneamento</t>
  </si>
  <si>
    <t>kgCO2e/m3</t>
  </si>
  <si>
    <t>Ecoinvent 3.6 Cut-off</t>
  </si>
  <si>
    <t>Process: tap water production, conventional treatment | tap water | Cutoff, U - BR. CML-IA Baseline GWP100a. The original GHG intensity data is in KgCO2eq/kg unit. We consider water as 1000 kg/m3.</t>
  </si>
  <si>
    <t>Wastewater treatment</t>
  </si>
  <si>
    <t>tratamento de esgotos</t>
  </si>
  <si>
    <t>1994-2019</t>
  </si>
  <si>
    <t>Process updated: treatment of wastewater, unpolluted, from residence, capacity 1.1E10l/year | wastewater, unpolluted, from residence | Cutoff, U - RoW. LCIA method: CML-IA baseline. Cutoff 1e-5.</t>
  </si>
  <si>
    <t>Mobility</t>
  </si>
  <si>
    <t>Airplane</t>
  </si>
  <si>
    <t>Domesitc</t>
  </si>
  <si>
    <t>Domestic flight</t>
  </si>
  <si>
    <t>voos domésticos</t>
  </si>
  <si>
    <t>km-passenger</t>
  </si>
  <si>
    <t>ANAC. Anuário do Transporte Aéreo</t>
  </si>
  <si>
    <t>kgCO2e/km-passenger</t>
  </si>
  <si>
    <t>Process: transport, passengers, passenger aircraft, short haul | transport, passengers, aircraft, short haul | Cutoff, U - GLO. LCIA Method: CML-IA baseline, GWP 100a.</t>
  </si>
  <si>
    <t>International</t>
  </si>
  <si>
    <t>International flight</t>
  </si>
  <si>
    <t>voos internacionais</t>
  </si>
  <si>
    <t>Process: transport, passengers, passenger aircraft, short haul | transport, passengers, aircraft, long haul | Cutoff, U - GLO. LCIA Method: CML-IA baseline, GWP 100a.</t>
  </si>
  <si>
    <t>Car</t>
  </si>
  <si>
    <t>Conventional</t>
  </si>
  <si>
    <t>Private owned car (conventional)</t>
  </si>
  <si>
    <t>carro próprio (gasolina)</t>
  </si>
  <si>
    <t>Cetesb. Relatório Emissões Veiculares</t>
  </si>
  <si>
    <t>2012-2019</t>
  </si>
  <si>
    <t>Process: transport, passenger car, medium size, petrol, EURO 3 | transport, passenger car, medium size, petrol, EURO 3 | Cutoff, U - RoW. Cutoff 1e-5. GHG intensity was calculated by dividing vehicle emissions (kgCO2e/km) by average 1.4 person/vehicle.</t>
  </si>
  <si>
    <t>Private owned car (ethanol)</t>
  </si>
  <si>
    <t>carro próprio (etanol)</t>
  </si>
  <si>
    <t>Roberto Ometto, A., Zwicky Hauschild, M. &amp; Nelson Lopes Roma, W. Lifecycle assessment of fuel ethanol from sugarcane in Brazil. Int J Life Cycle Assess 14, 236–247 (2009). https://doi.org/10.1007/s11367-009-0065-9</t>
  </si>
  <si>
    <t>The article presents the GHG emissions in a total distance of 10000 km. For calculating the emissions in kgCO2e/km-passengers we divided the intensity presented in the paper by 1.4 average person per vehicle.</t>
  </si>
  <si>
    <t>Private owned car (flex fuel)</t>
  </si>
  <si>
    <t>carro próprio (flex fuel)</t>
  </si>
  <si>
    <t>Motorcycle</t>
  </si>
  <si>
    <t>Private owned motorbike (conventional)</t>
  </si>
  <si>
    <t>moto própria (convencional)</t>
  </si>
  <si>
    <t>2005-2019</t>
  </si>
  <si>
    <t>Process: transport, passenger, motor scooter | transport, passenger, motor scooter | Cutoff, U - RoW. CML-IA GWP100a.</t>
  </si>
  <si>
    <t>Train</t>
  </si>
  <si>
    <t>Subway</t>
  </si>
  <si>
    <t>metrô</t>
  </si>
  <si>
    <t>CPTM. Relatório Anual</t>
  </si>
  <si>
    <t>2000-2019</t>
  </si>
  <si>
    <t>Process: transport, passenger train, high-speed | transport, passenger train | Cutoff, U - RoW. CML-IA GWP100a.</t>
  </si>
  <si>
    <t>trem</t>
  </si>
  <si>
    <t>Metrô SP. Relatório Integrado</t>
  </si>
  <si>
    <t>Process: transport, passenger train | transport, passenger train | Cutoff, U - RoW. CML-IA GWP100a.</t>
  </si>
  <si>
    <t>Bus</t>
  </si>
  <si>
    <t>Metropolitan bus</t>
  </si>
  <si>
    <t>ônibus metrolopitano</t>
  </si>
  <si>
    <t>Process updated: transport, regular bus | transport, regular bus | Cutoff, U - RoW. LCIA Method: CML-IA baseline, GWP100. Cutoff 1e-5.</t>
  </si>
  <si>
    <t>Microbus</t>
  </si>
  <si>
    <t>micro-ônibus</t>
  </si>
  <si>
    <t>Road bus</t>
  </si>
  <si>
    <t>ônibus rodoviário</t>
  </si>
  <si>
    <t>Bicycle</t>
  </si>
  <si>
    <t>bicicleta</t>
  </si>
  <si>
    <t>Metrô SP. Pesquisa Origem e Destino</t>
  </si>
  <si>
    <t>Process: transport, passenger, bicycle | transport, passenger, bicycle | Cutoff, U - RoW. CML-IA Baseline GWP100.</t>
  </si>
  <si>
    <t>Food</t>
  </si>
  <si>
    <t>Organic waste</t>
  </si>
  <si>
    <t>Organic waste, recycled</t>
  </si>
  <si>
    <t>resíduo orgânico, reciclado</t>
  </si>
  <si>
    <t>kg</t>
  </si>
  <si>
    <t>Prefeitura de São Paulo. PGIRS</t>
  </si>
  <si>
    <t>kgCO2e/kg</t>
  </si>
  <si>
    <t>Silva et al, 2020 (https://doi.org/10.1016/j.jclepro.2020.123696)</t>
  </si>
  <si>
    <t>Emissions from MSW transportation and MBT plant in Federal District, Brazil.</t>
  </si>
  <si>
    <t>Organic waste, non-recycled</t>
  </si>
  <si>
    <t>resíduo orgânico, não reciclado</t>
  </si>
  <si>
    <t>Emissions from organic MSW management in Brasilia (Federal District), Brazil, except from MBT plant.</t>
  </si>
  <si>
    <t>Electricity</t>
  </si>
  <si>
    <t>Non-renewable</t>
  </si>
  <si>
    <t>Non-renewable grid electricity</t>
  </si>
  <si>
    <t>rede elétrica não-renovável</t>
  </si>
  <si>
    <t>kWh</t>
  </si>
  <si>
    <t>Secretaria de Infraestrutura e Meio Ambiente - Consumo do Município</t>
  </si>
  <si>
    <t>kgCO2e/kWh</t>
  </si>
  <si>
    <t>Mix of various process. Check 1aElectricity_Matrix tab for details.</t>
  </si>
  <si>
    <t>Renewable</t>
  </si>
  <si>
    <t>Renewable grid electricity</t>
  </si>
  <si>
    <t>rede elétrica renovável</t>
  </si>
  <si>
    <t>Cells to be linked to other relevant cells</t>
  </si>
  <si>
    <t>Goods</t>
  </si>
  <si>
    <t>Non-organic waste</t>
  </si>
  <si>
    <t xml:space="preserve">Non-organic waste, recycled </t>
  </si>
  <si>
    <t xml:space="preserve">Resíduo não orgânico, reciclado </t>
  </si>
  <si>
    <t>Mix of various process. Check Data Source tab for details.</t>
  </si>
  <si>
    <t>Non-organic waste, non-recycled</t>
  </si>
  <si>
    <t xml:space="preserve">Resíduo não orgânico, não-reciclado </t>
  </si>
  <si>
    <t>Emissions from regular MSW management in Brasilia.</t>
  </si>
  <si>
    <t>Categoria</t>
  </si>
  <si>
    <t>Opção</t>
  </si>
  <si>
    <t>Mobilidade</t>
  </si>
  <si>
    <t>Carro</t>
  </si>
  <si>
    <t>Moto</t>
  </si>
  <si>
    <t>Metrô</t>
  </si>
  <si>
    <t>Pegada de Carbono (kgCO2)</t>
  </si>
  <si>
    <t>Energia</t>
  </si>
  <si>
    <t>Ônibus</t>
  </si>
  <si>
    <t>Trem</t>
  </si>
  <si>
    <t>Água</t>
  </si>
  <si>
    <t>Resíduos</t>
  </si>
  <si>
    <t xml:space="preserve">Total </t>
  </si>
  <si>
    <t>Total</t>
  </si>
  <si>
    <t>(Selecionar)</t>
  </si>
  <si>
    <t>Células a serem preenchidas</t>
  </si>
  <si>
    <t>Mês</t>
  </si>
  <si>
    <t>Pegada de Carbono total do mês (kgCO2)</t>
  </si>
  <si>
    <t>Consumo (km)</t>
  </si>
  <si>
    <t>Consumo (kWh)</t>
  </si>
  <si>
    <t>Consumo (m³)</t>
  </si>
  <si>
    <t>Consumo (kg)</t>
  </si>
  <si>
    <t>Água tratada</t>
  </si>
  <si>
    <t>Meat</t>
  </si>
  <si>
    <t>Beef/Lamb</t>
  </si>
  <si>
    <t>Bovine Meat</t>
  </si>
  <si>
    <t>carne bovina</t>
  </si>
  <si>
    <t>IBGE. Pesquisa de Orçamentos Familiares (POF). Aquisição alimentar domiciliar per capita: Brasil e Grandes Regiões.</t>
  </si>
  <si>
    <t>2006-2019</t>
  </si>
  <si>
    <t>Process: beef cattle production on pasture | cattle for slaughtering, live weight | Cutoff, U. CML-IA GWP100a.</t>
  </si>
  <si>
    <t>Alimentos</t>
  </si>
  <si>
    <t>Carne vermelha</t>
  </si>
  <si>
    <t>Fator de Emissão (kgCO2/m³)</t>
  </si>
  <si>
    <t>Fator de Emissão (kgCO2/kWh)</t>
  </si>
  <si>
    <t>Fator de Emissão (kgCO2/km)</t>
  </si>
  <si>
    <t>Fator de Emissão (kgCO2/kg)</t>
  </si>
  <si>
    <t>* média entre o fator de orgânicos não reciclados e inorgânicos não reciclados</t>
  </si>
  <si>
    <t xml:space="preserve">Resíduos </t>
  </si>
  <si>
    <t>Mês 1 (m³)</t>
  </si>
  <si>
    <t>Mês 1  (kWh)</t>
  </si>
  <si>
    <t>Mês 1 (km)</t>
  </si>
  <si>
    <t>Mês 1  (kg)</t>
  </si>
  <si>
    <t>Mês 2 (m³)</t>
  </si>
  <si>
    <t>Mês 2 (kWh)</t>
  </si>
  <si>
    <t>Mês 2 (km)</t>
  </si>
  <si>
    <t>Mês 2 (kg)</t>
  </si>
  <si>
    <t>Mês 3 (m³)</t>
  </si>
  <si>
    <t>Mês 3 (kWh)</t>
  </si>
  <si>
    <t>Mês 3 (km)</t>
  </si>
  <si>
    <t>Mês 3 (kg)</t>
  </si>
  <si>
    <t>Período</t>
  </si>
  <si>
    <t>Geração</t>
  </si>
  <si>
    <t>* média entre o fator de energia renovável e não renovável</t>
  </si>
  <si>
    <t>A pé</t>
  </si>
  <si>
    <t>Bicicleta</t>
  </si>
  <si>
    <t>Redução Total (kgCO2)</t>
  </si>
  <si>
    <t>Redução Mensal (kgCO2/mês)</t>
  </si>
  <si>
    <t xml:space="preserve">Redução na Pegada de Carbono </t>
  </si>
  <si>
    <t>Mensal (kgCO2/mês)</t>
  </si>
  <si>
    <t>Total (KgCO2)</t>
  </si>
  <si>
    <t>Caso a célula de redução fique vermelha, significa que seu consumo aumentou em relação ao mês anterior.</t>
  </si>
  <si>
    <t>Mês 0 (m³)</t>
  </si>
  <si>
    <t>Média dos 3 meses (m³)</t>
  </si>
  <si>
    <t>Mês 0 (kWh)</t>
  </si>
  <si>
    <t>Média dos 3 meses (kWh)</t>
  </si>
  <si>
    <t>Mês 0 (km)</t>
  </si>
  <si>
    <t>Média dos 3 meses (km)</t>
  </si>
  <si>
    <t>Mês 0 (kg)</t>
  </si>
  <si>
    <t>Média dos 3 meses (kg)</t>
  </si>
  <si>
    <t>Média dos 2 meses (m³)</t>
  </si>
  <si>
    <t>Média dos 2 meses (kWh)</t>
  </si>
  <si>
    <t>Média dos 2 meses (km)</t>
  </si>
  <si>
    <t>Média dos 2 meses (kg)</t>
  </si>
  <si>
    <t>Nome da equipe</t>
  </si>
  <si>
    <t>Participantes</t>
  </si>
  <si>
    <t>Escola</t>
  </si>
  <si>
    <t>Prof. responsável</t>
  </si>
  <si>
    <t>DADOS DA EQUIPE</t>
  </si>
  <si>
    <t>Início do projeto</t>
  </si>
  <si>
    <t>CALCULADORA DA PEGADA DE CARBONO (MÊS 0)</t>
  </si>
  <si>
    <t>ORIENTAÇÕES SOBRE COMO PREENCHER A PLANILHA</t>
  </si>
  <si>
    <t>Passo a passo:</t>
  </si>
  <si>
    <r>
      <t xml:space="preserve">1. Primeiro, vocês precisam definir um nome para a sua equipe, quem vai participar, além de indicar o nome do professor ou professora responsável, o nome da escola e o mês de início do projeto. 
</t>
    </r>
    <r>
      <rPr>
        <i/>
        <sz val="12"/>
        <color theme="1"/>
        <rFont val="Calibri"/>
        <family val="2"/>
        <scheme val="minor"/>
      </rPr>
      <t xml:space="preserve">Veja o exemplo abaixo: </t>
    </r>
  </si>
  <si>
    <t>2.  Depois, vocês vão definir um TEMA ESPECÍFICO para trabalhar dentro do projeto. 
Nessa planilha, vocês vão encontrar as seguintes opções: 
- ÁGUA, 
- ENERGIA, 
- MOBILIDADE, 
- ALIMENTOS E 
- RESÍDUOS</t>
  </si>
  <si>
    <t>ABA: PEGADA DE CARBONO (MÊS 0)</t>
  </si>
  <si>
    <t>5. Agora vocês estão prontos para iniciar a intervenção de vocês! Bom trabalho!</t>
  </si>
  <si>
    <t xml:space="preserve">4. No final dessa aba, vocês vão encontrar o cálculo da pegada de carbono ANTES de iniciar a intervenção: 
</t>
  </si>
  <si>
    <t>Obs. Não precisa se preocupar com essas contas, a planilha calcula automaticamente para vocês! Mas, caso vocês queiram entender melhor esse cálculo, entrem em contato com a equipe do Akatu!</t>
  </si>
  <si>
    <t>NOSSOS CONTATOS</t>
  </si>
  <si>
    <t>WhatsApp</t>
  </si>
  <si>
    <t>E-mail</t>
  </si>
  <si>
    <t>Site</t>
  </si>
  <si>
    <t>11 3179-1170</t>
  </si>
  <si>
    <t>olimpiada.clima@gmail.com</t>
  </si>
  <si>
    <t>https://edukatu.org.br/olimpiada-clima/contato.html</t>
  </si>
  <si>
    <t>Período de intervenção</t>
  </si>
  <si>
    <t>CALCULADORA DA REDUÇÃO DA PEGADA DE CARBONO (1 MÊS)</t>
  </si>
  <si>
    <t>CALCULADORA DA REDUÇÃO DA PEGADA DE CARBONO (2 MESES)</t>
  </si>
  <si>
    <t>CALCULADORA DA REDUÇÃO DA PEGADA DE CARBONO (3 MESES)</t>
  </si>
  <si>
    <t>ABAS: REDUÇÃO PEGADA DE CARBONO (MÊS 1, 2 OU 3)</t>
  </si>
  <si>
    <t>Passo 1</t>
  </si>
  <si>
    <t>Passo 2</t>
  </si>
  <si>
    <t>Passo 5</t>
  </si>
  <si>
    <t>Passo 4</t>
  </si>
  <si>
    <t>Passo 3</t>
  </si>
  <si>
    <t>X.XX</t>
  </si>
  <si>
    <t>Passo 6</t>
  </si>
  <si>
    <t>Passo 7</t>
  </si>
  <si>
    <t>Passo 8</t>
  </si>
  <si>
    <t>Passo 9</t>
  </si>
  <si>
    <t>Passo 10</t>
  </si>
  <si>
    <t xml:space="preserve">Leia todas as informações abaixo antes de começar a preencher! Em caso de dúvidas, entre em contato nos canais indicados no final dessa página. 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</si>
  <si>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i/>
        <sz val="12"/>
        <color theme="1"/>
        <rFont val="Calibri"/>
        <family val="2"/>
        <scheme val="minor"/>
      </rPr>
      <t xml:space="preserve">Caso vocês queiram trabalhar com outro TEMA, entre em contato com a equipe do Akatu nos canais indicados no final dessa página. </t>
    </r>
  </si>
  <si>
    <r>
      <t xml:space="preserve">3. Depois que vocês definirem o tema, vocês vão preencher as informações da tabela correspondente a esse tema. 
</t>
    </r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i/>
        <sz val="12"/>
        <color theme="1"/>
        <rFont val="Calibri"/>
        <family val="2"/>
        <scheme val="minor"/>
      </rPr>
      <t xml:space="preserve">Vocês não precisam preencher as tabelas dos demais temas!
</t>
    </r>
  </si>
  <si>
    <r>
      <t>Importante: o mês de início do projeto é chamado aqui de</t>
    </r>
    <r>
      <rPr>
        <b/>
        <i/>
        <sz val="12"/>
        <color theme="1"/>
        <rFont val="Calibri"/>
        <family val="2"/>
        <scheme val="minor"/>
      </rPr>
      <t>MÊS 0</t>
    </r>
    <r>
      <rPr>
        <i/>
        <sz val="12"/>
        <color theme="1"/>
        <rFont val="Calibri"/>
        <family val="2"/>
        <scheme val="minor"/>
      </rPr>
      <t>, onde vocês vão preencher as informações de ANTES de iniciar a intervenção, para termos uma comparação do antes x depois</t>
    </r>
  </si>
  <si>
    <r>
      <rPr>
        <b/>
        <sz val="12"/>
        <color theme="1"/>
        <rFont val="Calibri"/>
        <family val="2"/>
        <scheme val="minor"/>
      </rPr>
      <t xml:space="preserve">Exemplo: </t>
    </r>
    <r>
      <rPr>
        <sz val="12"/>
        <color theme="1"/>
        <rFont val="Calibri"/>
        <family val="2"/>
        <charset val="128"/>
        <scheme val="minor"/>
      </rPr>
      <t xml:space="preserve">se vocês escolheram o tema ÁGUA, vocês vão precisar de uma conta de água da sua escola referente ao mês ANTERIOR ao início da intervenção (MÊS 0). 
Na conta de água, vocês vão encontrar o CONSUMO MENSAL (em metros cúbicos, m³) da escola naquele mês.
</t>
    </r>
  </si>
  <si>
    <r>
      <t xml:space="preserve">1. Antes de começar a preencher essa planilha, você e sua equipe precisam definir QUANTOS MESES de duração da intervenção (1, 2 ou 3 meses). 
</t>
    </r>
    <r>
      <rPr>
        <b/>
        <i/>
        <sz val="12"/>
        <color theme="1"/>
        <rFont val="Calibri"/>
        <family val="2"/>
        <scheme val="minor"/>
      </rPr>
      <t>Importante: Preencham apenas a planilha correspondente à duração da intervenção: 1 mês, 2 meses ou 3 meses.</t>
    </r>
  </si>
  <si>
    <t xml:space="preserve">2. Com a duração da intervenção definida, vocês vão começar a preencher a planilha. </t>
  </si>
  <si>
    <r>
      <t xml:space="preserve">3. Nos </t>
    </r>
    <r>
      <rPr>
        <b/>
        <sz val="12"/>
        <color theme="1"/>
        <rFont val="Calibri"/>
        <family val="2"/>
        <scheme val="minor"/>
      </rPr>
      <t>DADOS DA EQUIPE</t>
    </r>
    <r>
      <rPr>
        <sz val="12"/>
        <color theme="1"/>
        <rFont val="Calibri"/>
        <family val="2"/>
        <charset val="128"/>
        <scheme val="minor"/>
      </rPr>
      <t>, copie e cole as informações da Aba Pegada de Carbono (mês 0)</t>
    </r>
  </si>
  <si>
    <r>
      <t>4. Depois, bá para a tabela correspondente ao</t>
    </r>
    <r>
      <rPr>
        <b/>
        <sz val="12"/>
        <color theme="1"/>
        <rFont val="Calibri"/>
        <family val="2"/>
        <scheme val="minor"/>
      </rPr>
      <t xml:space="preserve"> TEMA</t>
    </r>
    <r>
      <rPr>
        <sz val="12"/>
        <color theme="1"/>
        <rFont val="Calibri"/>
        <family val="2"/>
        <charset val="128"/>
        <scheme val="minor"/>
      </rPr>
      <t xml:space="preserve"> que vocês definiram e preencham as informações solicitadas.</t>
    </r>
  </si>
  <si>
    <r>
      <t xml:space="preserve">5. </t>
    </r>
    <r>
      <rPr>
        <b/>
        <sz val="12"/>
        <rFont val="Calibri"/>
        <family val="2"/>
        <scheme val="minor"/>
      </rPr>
      <t>Exemplo:</t>
    </r>
    <r>
      <rPr>
        <sz val="12"/>
        <rFont val="Calibri"/>
        <family val="2"/>
        <charset val="128"/>
        <scheme val="minor"/>
      </rPr>
      <t xml:space="preserve"> se vocês escolheram o tema ÁGUA e a intervenção durou apenas 1 MÊS, vocês vão preencher a tabela de ÁGUA na aba Redução Peg. Carb. (1 mês), conforme indicado abaixo:</t>
    </r>
  </si>
  <si>
    <r>
      <rPr>
        <b/>
        <i/>
        <sz val="12"/>
        <rFont val="Calibri"/>
        <family val="2"/>
        <scheme val="minor"/>
      </rPr>
      <t>Importante:</t>
    </r>
    <r>
      <rPr>
        <i/>
        <sz val="12"/>
        <rFont val="Calibri"/>
        <family val="2"/>
        <scheme val="minor"/>
      </rPr>
      <t xml:space="preserve"> Se a intervenção durou 2 meses, vocês irão preencher a tabela da </t>
    </r>
    <r>
      <rPr>
        <b/>
        <i/>
        <sz val="12"/>
        <rFont val="Calibri"/>
        <family val="2"/>
        <scheme val="minor"/>
      </rPr>
      <t xml:space="preserve">Aba Redução Peg. Carb. (2 meses) </t>
    </r>
    <r>
      <rPr>
        <i/>
        <sz val="12"/>
        <rFont val="Calibri"/>
        <family val="2"/>
        <scheme val="minor"/>
      </rPr>
      <t>e se durou 3 meses, irão preencher a tabela da Aba</t>
    </r>
    <r>
      <rPr>
        <b/>
        <i/>
        <sz val="12"/>
        <rFont val="Calibri"/>
        <family val="2"/>
        <scheme val="minor"/>
      </rPr>
      <t>Redução Peg. Carb. (3 meses)</t>
    </r>
  </si>
  <si>
    <r>
      <t>7. Depois</t>
    </r>
    <r>
      <rPr>
        <sz val="12"/>
        <rFont val="Calibri"/>
        <family val="2"/>
        <scheme val="minor"/>
      </rPr>
      <t xml:space="preserve">, na caixa de </t>
    </r>
    <r>
      <rPr>
        <b/>
        <sz val="12"/>
        <rFont val="Calibri"/>
        <family val="2"/>
        <scheme val="minor"/>
      </rPr>
      <t>Opção</t>
    </r>
    <r>
      <rPr>
        <sz val="12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charset val="128"/>
        <scheme val="minor"/>
      </rPr>
      <t xml:space="preserve">selecione a opção ÁGUA TRATADA. </t>
    </r>
  </si>
  <si>
    <r>
      <t>6. Na célula correspondente ao</t>
    </r>
    <r>
      <rPr>
        <b/>
        <sz val="12"/>
        <color theme="1"/>
        <rFont val="Calibri"/>
        <family val="2"/>
        <scheme val="minor"/>
      </rPr>
      <t xml:space="preserve"> Período</t>
    </r>
    <r>
      <rPr>
        <sz val="12"/>
        <color theme="1"/>
        <rFont val="Calibri"/>
        <family val="2"/>
        <charset val="128"/>
        <scheme val="minor"/>
      </rPr>
      <t xml:space="preserve">, informe o mês em que ocorreu a intervenção. </t>
    </r>
  </si>
  <si>
    <r>
      <t xml:space="preserve">8. Na célula correspondente ao </t>
    </r>
    <r>
      <rPr>
        <b/>
        <sz val="12"/>
        <color theme="1"/>
        <rFont val="Calibri"/>
        <family val="2"/>
        <scheme val="minor"/>
      </rPr>
      <t>MÊS 0</t>
    </r>
    <r>
      <rPr>
        <sz val="12"/>
        <color theme="1"/>
        <rFont val="Calibri"/>
        <family val="2"/>
        <charset val="128"/>
        <scheme val="minor"/>
      </rPr>
      <t xml:space="preserve">, copie e cole as informações de consumo de água (m³) da </t>
    </r>
    <r>
      <rPr>
        <b/>
        <sz val="12"/>
        <color theme="1"/>
        <rFont val="Calibri"/>
        <family val="2"/>
        <scheme val="minor"/>
      </rPr>
      <t>Aba Pegada de Carbono (mês 0)</t>
    </r>
  </si>
  <si>
    <r>
      <t xml:space="preserve">9. E no </t>
    </r>
    <r>
      <rPr>
        <b/>
        <sz val="12"/>
        <color theme="1"/>
        <rFont val="Calibri"/>
        <family val="2"/>
        <scheme val="minor"/>
      </rPr>
      <t>MÊS 1</t>
    </r>
    <r>
      <rPr>
        <sz val="12"/>
        <color theme="1"/>
        <rFont val="Calibri"/>
        <family val="2"/>
        <charset val="128"/>
        <scheme val="minor"/>
      </rPr>
      <t xml:space="preserve">, informe o consumo de água correspondente ao mês de intervenção. </t>
    </r>
  </si>
  <si>
    <r>
      <t xml:space="preserve">11. Por fim, salve essa planilha no seu computador e envie para a equipe do Akatu no e-mail: </t>
    </r>
    <r>
      <rPr>
        <sz val="12"/>
        <color theme="5" tint="-0.249977111117893"/>
        <rFont val="Calibri"/>
        <family val="2"/>
        <scheme val="minor"/>
      </rPr>
      <t>olimpiada.clima@gmail.com</t>
    </r>
  </si>
  <si>
    <r>
      <t xml:space="preserve">10. Pronto! Vocês vão descobrir qual foi a redução de pegada de carbono mensal e total do seu projeto de intervenção. 
</t>
    </r>
    <r>
      <rPr>
        <b/>
        <i/>
        <sz val="12"/>
        <color theme="1"/>
        <rFont val="Calibri"/>
        <family val="2"/>
        <scheme val="minor"/>
      </rPr>
      <t>Importante:</t>
    </r>
    <r>
      <rPr>
        <i/>
        <sz val="12"/>
        <color theme="1"/>
        <rFont val="Calibri"/>
        <family val="2"/>
        <scheme val="minor"/>
      </rPr>
      <t xml:space="preserve"> Caso a célula de redução fique </t>
    </r>
    <r>
      <rPr>
        <b/>
        <i/>
        <sz val="12"/>
        <color rgb="FFFF0000"/>
        <rFont val="Calibri"/>
        <family val="2"/>
        <scheme val="minor"/>
      </rPr>
      <t>vermelha</t>
    </r>
    <r>
      <rPr>
        <i/>
        <sz val="12"/>
        <color theme="1"/>
        <rFont val="Calibri"/>
        <family val="2"/>
        <scheme val="minor"/>
      </rPr>
      <t>, significa que seu consumo aumentou em relação ao mês anterio e vocês precisam repensar o projeto de intervenção! Mas, caso ela continue na cor</t>
    </r>
    <r>
      <rPr>
        <b/>
        <i/>
        <sz val="12"/>
        <color theme="1"/>
        <rFont val="Calibri"/>
        <family val="2"/>
        <scheme val="minor"/>
      </rPr>
      <t>cinza clar</t>
    </r>
    <r>
      <rPr>
        <i/>
        <sz val="12"/>
        <color theme="1"/>
        <rFont val="Calibri"/>
        <family val="2"/>
        <scheme val="minor"/>
      </rPr>
      <t>, significa que vocês conseguiram reduzir a emissão de carbono com seu projeto de intervenção. Parabéns!</t>
    </r>
  </si>
  <si>
    <t>Passo 11</t>
  </si>
  <si>
    <t>JUNHO</t>
  </si>
  <si>
    <r>
      <rPr>
        <b/>
        <sz val="12"/>
        <color theme="1"/>
        <rFont val="Calibri"/>
        <family val="2"/>
        <scheme val="minor"/>
      </rPr>
      <t>Na tabela abaixo</t>
    </r>
    <r>
      <rPr>
        <sz val="12"/>
        <color theme="1"/>
        <rFont val="Calibri"/>
        <family val="2"/>
        <charset val="128"/>
        <scheme val="minor"/>
      </rPr>
      <t xml:space="preserve">, vocês vão preencher as informações referentes ao consumo mensal. Na célula </t>
    </r>
    <r>
      <rPr>
        <b/>
        <sz val="12"/>
        <color theme="1"/>
        <rFont val="Calibri"/>
        <family val="2"/>
        <scheme val="minor"/>
      </rPr>
      <t>Mês</t>
    </r>
    <r>
      <rPr>
        <sz val="12"/>
        <color theme="1"/>
        <rFont val="Calibri"/>
        <family val="2"/>
        <charset val="128"/>
        <scheme val="minor"/>
      </rPr>
      <t xml:space="preserve">, informe o mês correspondente, antes de iniciar a intervenção. E, na caixa de </t>
    </r>
    <r>
      <rPr>
        <b/>
        <sz val="12"/>
        <color theme="1"/>
        <rFont val="Calibri"/>
        <family val="2"/>
        <scheme val="minor"/>
      </rPr>
      <t>Opção</t>
    </r>
    <r>
      <rPr>
        <sz val="12"/>
        <color theme="1"/>
        <rFont val="Calibri"/>
        <family val="2"/>
        <charset val="128"/>
        <scheme val="minor"/>
      </rPr>
      <t>, selecione o item de consumo (nesse caso, água tratada), conforme exemplo abaixo:</t>
    </r>
  </si>
  <si>
    <t>JUNHO E JULHO</t>
  </si>
  <si>
    <t>Mês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</si>
</sst>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#,##0.000"/>
    <numFmt numFmtId="165" formatCode="0.0"/>
    <numFmt numFmtId="166" formatCode="0.00000"/>
    <numFmt numFmtId="167" formatCode="0.000"/>
  </numFmts>
  <fonts count="39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HGPｺﾞｼｯｸM"/>
      <family val="2"/>
      <charset val="128"/>
    </font>
    <font>
      <u/>
      <sz val="11"/>
      <color theme="10"/>
      <name val="Times New Roman"/>
      <family val="1"/>
    </font>
    <font>
      <sz val="11"/>
      <color rgb="FF00B05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4"/>
      <name val="明朝"/>
      <family val="1"/>
      <charset val="12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u/>
      <sz val="12"/>
      <color theme="10"/>
      <name val="Calibri"/>
      <family val="2"/>
      <charset val="128"/>
      <scheme val="minor"/>
    </font>
    <font>
      <b/>
      <sz val="12"/>
      <color theme="5"/>
      <name val="Calibri"/>
      <family val="2"/>
      <scheme val="minor"/>
    </font>
    <font>
      <sz val="9"/>
      <color indexed="81"/>
      <name val="Segoe UI"/>
      <family val="2"/>
    </font>
    <font>
      <b/>
      <i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name val="Calibri"/>
      <family val="2"/>
      <charset val="128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CC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2" fillId="0" borderId="0"/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2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6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5" borderId="13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5" borderId="13" xfId="1" applyFont="1" applyFill="1" applyBorder="1" applyAlignment="1">
      <alignment horizontal="center" shrinkToFit="1"/>
    </xf>
    <xf numFmtId="0" fontId="6" fillId="5" borderId="0" xfId="1" applyFont="1" applyFill="1" applyBorder="1" applyAlignment="1">
      <alignment horizontal="center" shrinkToFit="1"/>
    </xf>
    <xf numFmtId="164" fontId="6" fillId="5" borderId="13" xfId="1" applyNumberFormat="1" applyFont="1" applyFill="1" applyBorder="1" applyAlignment="1">
      <alignment horizontal="center" shrinkToFit="1"/>
    </xf>
    <xf numFmtId="0" fontId="6" fillId="5" borderId="0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9" borderId="13" xfId="1" applyFont="1" applyFill="1" applyBorder="1" applyAlignment="1"/>
    <xf numFmtId="0" fontId="5" fillId="0" borderId="13" xfId="1" applyFont="1" applyFill="1" applyBorder="1" applyAlignment="1"/>
    <xf numFmtId="0" fontId="5" fillId="0" borderId="0" xfId="1" applyFont="1" applyAlignment="1">
      <alignment shrinkToFit="1"/>
    </xf>
    <xf numFmtId="0" fontId="5" fillId="0" borderId="0" xfId="1" applyFont="1" applyAlignment="1"/>
    <xf numFmtId="165" fontId="5" fillId="6" borderId="13" xfId="1" applyNumberFormat="1" applyFont="1" applyFill="1" applyBorder="1" applyAlignment="1">
      <alignment shrinkToFit="1"/>
    </xf>
    <xf numFmtId="164" fontId="5" fillId="4" borderId="13" xfId="1" applyNumberFormat="1" applyFont="1" applyFill="1" applyBorder="1" applyAlignment="1">
      <alignment shrinkToFit="1"/>
    </xf>
    <xf numFmtId="0" fontId="8" fillId="4" borderId="0" xfId="1" applyFont="1" applyFill="1" applyBorder="1" applyAlignment="1"/>
    <xf numFmtId="0" fontId="5" fillId="4" borderId="0" xfId="1" applyFont="1" applyFill="1" applyBorder="1" applyAlignment="1"/>
    <xf numFmtId="0" fontId="9" fillId="8" borderId="13" xfId="1" applyFont="1" applyFill="1" applyBorder="1" applyAlignment="1">
      <alignment shrinkToFit="1"/>
    </xf>
    <xf numFmtId="0" fontId="5" fillId="8" borderId="0" xfId="1" applyFont="1" applyFill="1" applyBorder="1" applyAlignment="1">
      <alignment shrinkToFit="1"/>
    </xf>
    <xf numFmtId="0" fontId="5" fillId="8" borderId="0" xfId="1" applyFont="1" applyFill="1" applyBorder="1" applyAlignment="1"/>
    <xf numFmtId="0" fontId="5" fillId="8" borderId="0" xfId="1" applyFont="1" applyFill="1" applyBorder="1" applyAlignment="1">
      <alignment horizontal="center" vertical="center"/>
    </xf>
    <xf numFmtId="0" fontId="5" fillId="8" borderId="14" xfId="1" applyFont="1" applyFill="1" applyBorder="1" applyAlignment="1"/>
    <xf numFmtId="0" fontId="5" fillId="0" borderId="0" xfId="1" applyFont="1" applyAlignment="1">
      <alignment shrinkToFit="1"/>
    </xf>
    <xf numFmtId="0" fontId="5" fillId="0" borderId="0" xfId="1" applyFont="1" applyAlignment="1"/>
    <xf numFmtId="165" fontId="5" fillId="6" borderId="13" xfId="1" applyNumberFormat="1" applyFont="1" applyFill="1" applyBorder="1" applyAlignment="1">
      <alignment shrinkToFit="1"/>
    </xf>
    <xf numFmtId="164" fontId="5" fillId="4" borderId="13" xfId="1" applyNumberFormat="1" applyFont="1" applyFill="1" applyBorder="1" applyAlignment="1">
      <alignment shrinkToFit="1"/>
    </xf>
    <xf numFmtId="0" fontId="8" fillId="4" borderId="0" xfId="1" applyFont="1" applyFill="1" applyBorder="1" applyAlignment="1"/>
    <xf numFmtId="0" fontId="5" fillId="4" borderId="0" xfId="1" applyFont="1" applyFill="1" applyBorder="1" applyAlignment="1"/>
    <xf numFmtId="0" fontId="5" fillId="8" borderId="0" xfId="1" applyFont="1" applyFill="1" applyBorder="1" applyAlignment="1">
      <alignment shrinkToFit="1"/>
    </xf>
    <xf numFmtId="0" fontId="5" fillId="8" borderId="0" xfId="1" applyFont="1" applyFill="1" applyBorder="1" applyAlignment="1"/>
    <xf numFmtId="0" fontId="5" fillId="8" borderId="0" xfId="1" applyFont="1" applyFill="1" applyBorder="1" applyAlignment="1">
      <alignment horizontal="center" vertical="center"/>
    </xf>
    <xf numFmtId="0" fontId="5" fillId="8" borderId="14" xfId="1" applyFont="1" applyFill="1" applyBorder="1" applyAlignment="1"/>
    <xf numFmtId="166" fontId="9" fillId="8" borderId="13" xfId="1" applyNumberFormat="1" applyFont="1" applyFill="1" applyBorder="1" applyAlignment="1">
      <alignment shrinkToFit="1"/>
    </xf>
    <xf numFmtId="0" fontId="5" fillId="0" borderId="0" xfId="1" applyFont="1" applyAlignment="1">
      <alignment shrinkToFit="1"/>
    </xf>
    <xf numFmtId="0" fontId="5" fillId="0" borderId="0" xfId="1" applyFont="1" applyAlignment="1"/>
    <xf numFmtId="165" fontId="5" fillId="6" borderId="13" xfId="1" applyNumberFormat="1" applyFont="1" applyFill="1" applyBorder="1" applyAlignment="1">
      <alignment shrinkToFit="1"/>
    </xf>
    <xf numFmtId="164" fontId="5" fillId="4" borderId="13" xfId="1" applyNumberFormat="1" applyFont="1" applyFill="1" applyBorder="1" applyAlignment="1">
      <alignment shrinkToFit="1"/>
    </xf>
    <xf numFmtId="0" fontId="8" fillId="4" borderId="0" xfId="1" applyFont="1" applyFill="1" applyBorder="1" applyAlignment="1"/>
    <xf numFmtId="0" fontId="5" fillId="4" borderId="0" xfId="1" applyFont="1" applyFill="1" applyBorder="1" applyAlignment="1"/>
    <xf numFmtId="166" fontId="5" fillId="4" borderId="13" xfId="1" applyNumberFormat="1" applyFont="1" applyFill="1" applyBorder="1" applyAlignment="1">
      <alignment shrinkToFit="1"/>
    </xf>
    <xf numFmtId="0" fontId="5" fillId="4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/>
    <xf numFmtId="0" fontId="5" fillId="4" borderId="13" xfId="1" applyFont="1" applyFill="1" applyBorder="1" applyAlignment="1">
      <alignment shrinkToFit="1"/>
    </xf>
    <xf numFmtId="0" fontId="5" fillId="8" borderId="0" xfId="1" applyFont="1" applyFill="1" applyBorder="1" applyAlignment="1">
      <alignment shrinkToFit="1"/>
    </xf>
    <xf numFmtId="0" fontId="5" fillId="8" borderId="0" xfId="1" applyFont="1" applyFill="1" applyBorder="1" applyAlignment="1"/>
    <xf numFmtId="0" fontId="5" fillId="8" borderId="0" xfId="1" applyFont="1" applyFill="1" applyBorder="1" applyAlignment="1">
      <alignment horizontal="center" vertical="center"/>
    </xf>
    <xf numFmtId="0" fontId="5" fillId="8" borderId="14" xfId="1" applyFont="1" applyFill="1" applyBorder="1" applyAlignment="1"/>
    <xf numFmtId="166" fontId="9" fillId="8" borderId="13" xfId="1" applyNumberFormat="1" applyFont="1" applyFill="1" applyBorder="1" applyAlignment="1">
      <alignment shrinkToFit="1"/>
    </xf>
    <xf numFmtId="0" fontId="10" fillId="8" borderId="0" xfId="1" applyFont="1" applyFill="1" applyBorder="1" applyAlignment="1"/>
    <xf numFmtId="0" fontId="10" fillId="8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vertical="center"/>
    </xf>
    <xf numFmtId="0" fontId="5" fillId="0" borderId="0" xfId="1" applyFont="1" applyAlignment="1">
      <alignment shrinkToFit="1"/>
    </xf>
    <xf numFmtId="0" fontId="5" fillId="0" borderId="0" xfId="1" applyFont="1" applyAlignment="1"/>
    <xf numFmtId="165" fontId="5" fillId="6" borderId="13" xfId="1" applyNumberFormat="1" applyFont="1" applyFill="1" applyBorder="1" applyAlignment="1">
      <alignment shrinkToFit="1"/>
    </xf>
    <xf numFmtId="164" fontId="5" fillId="4" borderId="13" xfId="1" applyNumberFormat="1" applyFont="1" applyFill="1" applyBorder="1" applyAlignment="1">
      <alignment shrinkToFit="1"/>
    </xf>
    <xf numFmtId="0" fontId="8" fillId="4" borderId="0" xfId="1" applyFont="1" applyFill="1" applyBorder="1" applyAlignment="1"/>
    <xf numFmtId="0" fontId="5" fillId="4" borderId="0" xfId="1" applyFont="1" applyFill="1" applyBorder="1" applyAlignment="1"/>
    <xf numFmtId="166" fontId="5" fillId="4" borderId="13" xfId="1" applyNumberFormat="1" applyFont="1" applyFill="1" applyBorder="1" applyAlignment="1">
      <alignment shrinkToFit="1"/>
    </xf>
    <xf numFmtId="0" fontId="5" fillId="4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/>
    <xf numFmtId="0" fontId="5" fillId="0" borderId="0" xfId="1" applyFont="1" applyAlignment="1">
      <alignment shrinkToFit="1"/>
    </xf>
    <xf numFmtId="0" fontId="5" fillId="0" borderId="0" xfId="1" applyFont="1" applyAlignment="1"/>
    <xf numFmtId="0" fontId="5" fillId="0" borderId="0" xfId="1" applyFont="1" applyAlignment="1">
      <alignment vertical="center"/>
    </xf>
    <xf numFmtId="165" fontId="5" fillId="6" borderId="13" xfId="1" applyNumberFormat="1" applyFont="1" applyFill="1" applyBorder="1" applyAlignment="1">
      <alignment shrinkToFit="1"/>
    </xf>
    <xf numFmtId="164" fontId="5" fillId="4" borderId="13" xfId="1" applyNumberFormat="1" applyFont="1" applyFill="1" applyBorder="1" applyAlignment="1">
      <alignment shrinkToFit="1"/>
    </xf>
    <xf numFmtId="0" fontId="8" fillId="4" borderId="0" xfId="1" applyFont="1" applyFill="1" applyBorder="1" applyAlignment="1"/>
    <xf numFmtId="0" fontId="5" fillId="4" borderId="0" xfId="1" applyFont="1" applyFill="1" applyBorder="1" applyAlignment="1"/>
    <xf numFmtId="166" fontId="5" fillId="4" borderId="13" xfId="1" applyNumberFormat="1" applyFont="1" applyFill="1" applyBorder="1" applyAlignment="1">
      <alignment shrinkToFit="1"/>
    </xf>
    <xf numFmtId="0" fontId="5" fillId="4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/>
    <xf numFmtId="0" fontId="5" fillId="7" borderId="15" xfId="1" applyFont="1" applyFill="1" applyBorder="1" applyAlignment="1"/>
    <xf numFmtId="0" fontId="5" fillId="0" borderId="0" xfId="1" applyFont="1" applyAlignment="1">
      <alignment shrinkToFit="1"/>
    </xf>
    <xf numFmtId="0" fontId="5" fillId="0" borderId="0" xfId="1" applyFont="1" applyAlignment="1"/>
    <xf numFmtId="165" fontId="5" fillId="6" borderId="13" xfId="1" applyNumberFormat="1" applyFont="1" applyFill="1" applyBorder="1" applyAlignment="1">
      <alignment shrinkToFit="1"/>
    </xf>
    <xf numFmtId="164" fontId="5" fillId="4" borderId="13" xfId="1" applyNumberFormat="1" applyFont="1" applyFill="1" applyBorder="1" applyAlignment="1">
      <alignment shrinkToFit="1"/>
    </xf>
    <xf numFmtId="0" fontId="8" fillId="4" borderId="0" xfId="1" applyFont="1" applyFill="1" applyBorder="1" applyAlignment="1"/>
    <xf numFmtId="0" fontId="5" fillId="4" borderId="0" xfId="1" applyFont="1" applyFill="1" applyBorder="1" applyAlignment="1"/>
    <xf numFmtId="166" fontId="5" fillId="4" borderId="13" xfId="1" applyNumberFormat="1" applyFont="1" applyFill="1" applyBorder="1" applyAlignment="1">
      <alignment shrinkToFit="1"/>
    </xf>
    <xf numFmtId="0" fontId="5" fillId="4" borderId="0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shrinkToFit="1"/>
    </xf>
    <xf numFmtId="0" fontId="5" fillId="4" borderId="14" xfId="1" applyFont="1" applyFill="1" applyBorder="1" applyAlignment="1">
      <alignment vertical="center"/>
    </xf>
    <xf numFmtId="2" fontId="5" fillId="0" borderId="0" xfId="1" applyNumberFormat="1" applyFont="1" applyAlignment="1">
      <alignment shrinkToFit="1"/>
    </xf>
    <xf numFmtId="167" fontId="0" fillId="0" borderId="0" xfId="0" applyNumberForma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2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19" fillId="2" borderId="10" xfId="0" applyFont="1" applyFill="1" applyBorder="1">
      <alignment vertical="center"/>
    </xf>
    <xf numFmtId="0" fontId="0" fillId="2" borderId="12" xfId="0" applyFill="1" applyBorder="1">
      <alignment vertical="center"/>
    </xf>
    <xf numFmtId="2" fontId="19" fillId="2" borderId="6" xfId="0" applyNumberFormat="1" applyFont="1" applyFill="1" applyBorder="1">
      <alignment vertical="center"/>
    </xf>
    <xf numFmtId="0" fontId="0" fillId="11" borderId="5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>
      <alignment vertical="center"/>
    </xf>
    <xf numFmtId="0" fontId="0" fillId="11" borderId="9" xfId="0" applyFill="1" applyBorder="1" applyAlignment="1">
      <alignment horizontal="center" vertical="center"/>
    </xf>
    <xf numFmtId="0" fontId="0" fillId="11" borderId="5" xfId="0" applyFill="1" applyBorder="1">
      <alignment vertical="center"/>
    </xf>
    <xf numFmtId="0" fontId="19" fillId="11" borderId="10" xfId="0" applyFont="1" applyFill="1" applyBorder="1">
      <alignment vertical="center"/>
    </xf>
    <xf numFmtId="0" fontId="0" fillId="11" borderId="12" xfId="0" applyFill="1" applyBorder="1">
      <alignment vertical="center"/>
    </xf>
    <xf numFmtId="2" fontId="19" fillId="11" borderId="6" xfId="0" applyNumberFormat="1" applyFont="1" applyFill="1" applyBorder="1">
      <alignment vertical="center"/>
    </xf>
    <xf numFmtId="2" fontId="19" fillId="3" borderId="6" xfId="0" applyNumberFormat="1" applyFont="1" applyFill="1" applyBorder="1">
      <alignment vertical="center"/>
    </xf>
    <xf numFmtId="167" fontId="11" fillId="2" borderId="0" xfId="0" applyNumberFormat="1" applyFont="1" applyFill="1" applyBorder="1">
      <alignment vertical="center"/>
    </xf>
    <xf numFmtId="0" fontId="11" fillId="2" borderId="0" xfId="0" applyFont="1" applyFill="1" applyBorder="1">
      <alignment vertical="center"/>
    </xf>
    <xf numFmtId="2" fontId="11" fillId="2" borderId="9" xfId="0" applyNumberFormat="1" applyFont="1" applyFill="1" applyBorder="1">
      <alignment vertical="center"/>
    </xf>
    <xf numFmtId="167" fontId="11" fillId="11" borderId="0" xfId="0" applyNumberFormat="1" applyFont="1" applyFill="1" applyBorder="1">
      <alignment vertical="center"/>
    </xf>
    <xf numFmtId="0" fontId="11" fillId="11" borderId="0" xfId="0" applyFont="1" applyFill="1" applyBorder="1">
      <alignment vertical="center"/>
    </xf>
    <xf numFmtId="2" fontId="11" fillId="11" borderId="9" xfId="0" applyNumberFormat="1" applyFont="1" applyFill="1" applyBorder="1">
      <alignment vertical="center"/>
    </xf>
    <xf numFmtId="0" fontId="5" fillId="0" borderId="0" xfId="1" applyFont="1" applyAlignment="1">
      <alignment shrinkToFit="1"/>
    </xf>
    <xf numFmtId="0" fontId="5" fillId="0" borderId="0" xfId="1" applyFont="1" applyAlignment="1"/>
    <xf numFmtId="0" fontId="5" fillId="0" borderId="13" xfId="1" applyFont="1" applyBorder="1" applyAlignment="1"/>
    <xf numFmtId="165" fontId="5" fillId="6" borderId="13" xfId="1" applyNumberFormat="1" applyFont="1" applyFill="1" applyBorder="1" applyAlignment="1">
      <alignment shrinkToFit="1"/>
    </xf>
    <xf numFmtId="164" fontId="5" fillId="4" borderId="13" xfId="1" applyNumberFormat="1" applyFont="1" applyFill="1" applyBorder="1" applyAlignment="1">
      <alignment shrinkToFit="1"/>
    </xf>
    <xf numFmtId="0" fontId="8" fillId="4" borderId="0" xfId="1" applyFont="1" applyFill="1" applyBorder="1" applyAlignment="1"/>
    <xf numFmtId="0" fontId="5" fillId="4" borderId="0" xfId="1" applyFont="1" applyFill="1" applyBorder="1" applyAlignment="1"/>
    <xf numFmtId="0" fontId="5" fillId="4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/>
    <xf numFmtId="0" fontId="5" fillId="4" borderId="13" xfId="1" applyFont="1" applyFill="1" applyBorder="1" applyAlignment="1">
      <alignment shrinkToFit="1"/>
    </xf>
    <xf numFmtId="0" fontId="0" fillId="17" borderId="5" xfId="0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Border="1">
      <alignment vertical="center"/>
    </xf>
    <xf numFmtId="0" fontId="0" fillId="17" borderId="5" xfId="0" applyFill="1" applyBorder="1">
      <alignment vertical="center"/>
    </xf>
    <xf numFmtId="167" fontId="11" fillId="17" borderId="0" xfId="0" applyNumberFormat="1" applyFont="1" applyFill="1" applyBorder="1">
      <alignment vertical="center"/>
    </xf>
    <xf numFmtId="0" fontId="11" fillId="17" borderId="0" xfId="0" applyFont="1" applyFill="1" applyBorder="1">
      <alignment vertical="center"/>
    </xf>
    <xf numFmtId="2" fontId="11" fillId="17" borderId="9" xfId="0" applyNumberFormat="1" applyFont="1" applyFill="1" applyBorder="1">
      <alignment vertical="center"/>
    </xf>
    <xf numFmtId="0" fontId="19" fillId="17" borderId="10" xfId="0" applyFont="1" applyFill="1" applyBorder="1">
      <alignment vertical="center"/>
    </xf>
    <xf numFmtId="0" fontId="0" fillId="17" borderId="12" xfId="0" applyFill="1" applyBorder="1">
      <alignment vertical="center"/>
    </xf>
    <xf numFmtId="2" fontId="19" fillId="17" borderId="6" xfId="0" applyNumberFormat="1" applyFont="1" applyFill="1" applyBorder="1">
      <alignment vertical="center"/>
    </xf>
    <xf numFmtId="0" fontId="20" fillId="15" borderId="5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20" fillId="15" borderId="0" xfId="0" applyFont="1" applyFill="1" applyBorder="1">
      <alignment vertical="center"/>
    </xf>
    <xf numFmtId="0" fontId="20" fillId="15" borderId="9" xfId="0" applyFont="1" applyFill="1" applyBorder="1" applyAlignment="1">
      <alignment horizontal="center" vertical="center"/>
    </xf>
    <xf numFmtId="0" fontId="0" fillId="15" borderId="5" xfId="0" applyFill="1" applyBorder="1">
      <alignment vertical="center"/>
    </xf>
    <xf numFmtId="167" fontId="11" fillId="15" borderId="0" xfId="0" applyNumberFormat="1" applyFont="1" applyFill="1" applyBorder="1">
      <alignment vertical="center"/>
    </xf>
    <xf numFmtId="0" fontId="11" fillId="15" borderId="0" xfId="0" applyFont="1" applyFill="1" applyBorder="1">
      <alignment vertical="center"/>
    </xf>
    <xf numFmtId="2" fontId="11" fillId="15" borderId="9" xfId="0" applyNumberFormat="1" applyFont="1" applyFill="1" applyBorder="1">
      <alignment vertical="center"/>
    </xf>
    <xf numFmtId="0" fontId="19" fillId="15" borderId="10" xfId="0" applyFont="1" applyFill="1" applyBorder="1">
      <alignment vertical="center"/>
    </xf>
    <xf numFmtId="0" fontId="0" fillId="15" borderId="12" xfId="0" applyFill="1" applyBorder="1">
      <alignment vertical="center"/>
    </xf>
    <xf numFmtId="2" fontId="19" fillId="15" borderId="6" xfId="0" applyNumberFormat="1" applyFont="1" applyFill="1" applyBorder="1">
      <alignment vertical="center"/>
    </xf>
    <xf numFmtId="0" fontId="22" fillId="19" borderId="0" xfId="0" applyFont="1" applyFill="1">
      <alignment vertical="center"/>
    </xf>
    <xf numFmtId="2" fontId="21" fillId="19" borderId="1" xfId="0" applyNumberFormat="1" applyFont="1" applyFill="1" applyBorder="1" applyAlignment="1">
      <alignment horizontal="center" vertical="center"/>
    </xf>
    <xf numFmtId="167" fontId="0" fillId="3" borderId="0" xfId="0" applyNumberFormat="1" applyFill="1" applyBorder="1">
      <alignment vertical="center"/>
    </xf>
    <xf numFmtId="2" fontId="0" fillId="3" borderId="9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0" fillId="17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20" borderId="13" xfId="1" applyFont="1" applyFill="1" applyBorder="1" applyAlignment="1"/>
    <xf numFmtId="0" fontId="19" fillId="15" borderId="12" xfId="0" applyFont="1" applyFill="1" applyBorder="1">
      <alignment vertical="center"/>
    </xf>
    <xf numFmtId="0" fontId="19" fillId="11" borderId="12" xfId="0" applyFont="1" applyFill="1" applyBorder="1">
      <alignment vertical="center"/>
    </xf>
    <xf numFmtId="0" fontId="19" fillId="2" borderId="12" xfId="0" applyFont="1" applyFill="1" applyBorder="1">
      <alignment vertical="center"/>
    </xf>
    <xf numFmtId="0" fontId="19" fillId="17" borderId="12" xfId="0" applyFont="1" applyFill="1" applyBorder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23" fillId="18" borderId="9" xfId="0" applyFont="1" applyFill="1" applyBorder="1" applyAlignment="1">
      <alignment horizontal="center" vertical="center"/>
    </xf>
    <xf numFmtId="0" fontId="19" fillId="18" borderId="5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/>
    </xf>
    <xf numFmtId="0" fontId="20" fillId="17" borderId="0" xfId="0" applyFont="1" applyFill="1" applyBorder="1">
      <alignment vertical="center"/>
    </xf>
    <xf numFmtId="0" fontId="20" fillId="3" borderId="0" xfId="0" applyFont="1" applyFill="1" applyBorder="1">
      <alignment vertical="center"/>
    </xf>
    <xf numFmtId="0" fontId="20" fillId="2" borderId="0" xfId="0" applyFont="1" applyFill="1" applyBorder="1">
      <alignment vertical="center"/>
    </xf>
    <xf numFmtId="0" fontId="20" fillId="11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 wrapText="1"/>
    </xf>
    <xf numFmtId="2" fontId="21" fillId="19" borderId="0" xfId="0" applyNumberFormat="1" applyFont="1" applyFill="1" applyBorder="1" applyAlignment="1">
      <alignment horizontal="right" vertical="center"/>
    </xf>
    <xf numFmtId="0" fontId="21" fillId="19" borderId="4" xfId="0" applyFont="1" applyFill="1" applyBorder="1" applyAlignment="1">
      <alignment horizontal="center" vertical="center" wrapText="1"/>
    </xf>
    <xf numFmtId="0" fontId="22" fillId="19" borderId="3" xfId="0" applyFont="1" applyFill="1" applyBorder="1">
      <alignment vertical="center"/>
    </xf>
    <xf numFmtId="2" fontId="11" fillId="3" borderId="9" xfId="0" applyNumberFormat="1" applyFont="1" applyFill="1" applyBorder="1">
      <alignment vertical="center"/>
    </xf>
    <xf numFmtId="167" fontId="22" fillId="19" borderId="0" xfId="0" applyNumberFormat="1" applyFont="1" applyFill="1">
      <alignment vertical="center"/>
    </xf>
    <xf numFmtId="0" fontId="11" fillId="14" borderId="18" xfId="0" applyFont="1" applyFill="1" applyBorder="1" applyAlignment="1">
      <alignment vertical="center"/>
    </xf>
    <xf numFmtId="0" fontId="11" fillId="18" borderId="9" xfId="0" applyFont="1" applyFill="1" applyBorder="1" applyAlignment="1">
      <alignment vertical="center"/>
    </xf>
    <xf numFmtId="0" fontId="11" fillId="12" borderId="9" xfId="0" applyFont="1" applyFill="1" applyBorder="1" applyAlignment="1">
      <alignment vertical="center"/>
    </xf>
    <xf numFmtId="0" fontId="11" fillId="13" borderId="9" xfId="0" applyFont="1" applyFill="1" applyBorder="1" applyAlignment="1">
      <alignment vertical="center"/>
    </xf>
    <xf numFmtId="0" fontId="11" fillId="16" borderId="9" xfId="0" applyFont="1" applyFill="1" applyBorder="1" applyAlignment="1">
      <alignment vertical="center"/>
    </xf>
    <xf numFmtId="0" fontId="21" fillId="19" borderId="3" xfId="0" applyFont="1" applyFill="1" applyBorder="1" applyAlignment="1">
      <alignment horizontal="center" vertical="center" wrapText="1"/>
    </xf>
    <xf numFmtId="0" fontId="21" fillId="19" borderId="3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9" fillId="0" borderId="12" xfId="0" applyFont="1" applyBorder="1" applyAlignment="1">
      <alignment horizontal="center" vertical="center"/>
    </xf>
    <xf numFmtId="0" fontId="0" fillId="23" borderId="16" xfId="0" applyFill="1" applyBorder="1">
      <alignment vertical="center"/>
    </xf>
    <xf numFmtId="0" fontId="11" fillId="23" borderId="16" xfId="0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1" fillId="23" borderId="17" xfId="0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 wrapText="1"/>
    </xf>
    <xf numFmtId="0" fontId="0" fillId="26" borderId="0" xfId="0" applyFill="1">
      <alignment vertical="center"/>
    </xf>
    <xf numFmtId="0" fontId="28" fillId="26" borderId="0" xfId="0" applyFont="1" applyFill="1">
      <alignment vertical="center"/>
    </xf>
    <xf numFmtId="0" fontId="23" fillId="10" borderId="7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/>
    </xf>
    <xf numFmtId="0" fontId="23" fillId="18" borderId="7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2" fontId="24" fillId="21" borderId="0" xfId="0" applyNumberFormat="1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left" vertical="center"/>
    </xf>
    <xf numFmtId="0" fontId="11" fillId="23" borderId="18" xfId="0" applyFont="1" applyFill="1" applyBorder="1" applyAlignment="1">
      <alignment horizontal="left" vertical="center"/>
    </xf>
    <xf numFmtId="0" fontId="11" fillId="23" borderId="19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9" fillId="22" borderId="1" xfId="0" applyFon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0" fillId="23" borderId="4" xfId="0" applyFill="1" applyBorder="1" applyAlignment="1">
      <alignment horizontal="center" vertical="center"/>
    </xf>
    <xf numFmtId="0" fontId="11" fillId="23" borderId="17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11" fillId="23" borderId="19" xfId="0" applyFont="1" applyFill="1" applyBorder="1" applyAlignment="1">
      <alignment horizontal="center" vertical="center"/>
    </xf>
    <xf numFmtId="0" fontId="21" fillId="19" borderId="2" xfId="0" applyFont="1" applyFill="1" applyBorder="1" applyAlignment="1">
      <alignment horizontal="center" vertical="center" wrapText="1"/>
    </xf>
    <xf numFmtId="0" fontId="21" fillId="19" borderId="3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0" fillId="14" borderId="0" xfId="0" applyFill="1" applyAlignment="1">
      <alignment horizontal="left" vertical="center" wrapText="1"/>
    </xf>
    <xf numFmtId="0" fontId="20" fillId="14" borderId="0" xfId="0" applyFont="1" applyFill="1" applyAlignment="1">
      <alignment horizontal="left" vertical="center" wrapText="1"/>
    </xf>
    <xf numFmtId="0" fontId="0" fillId="14" borderId="0" xfId="0" applyFill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0" fontId="32" fillId="14" borderId="0" xfId="0" applyFont="1" applyFill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/>
    </xf>
    <xf numFmtId="0" fontId="21" fillId="24" borderId="21" xfId="0" applyFont="1" applyFill="1" applyBorder="1" applyAlignment="1">
      <alignment horizontal="left" vertical="center"/>
    </xf>
    <xf numFmtId="0" fontId="21" fillId="24" borderId="22" xfId="0" applyFont="1" applyFill="1" applyBorder="1" applyAlignment="1">
      <alignment horizontal="left" vertical="center"/>
    </xf>
    <xf numFmtId="0" fontId="3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6" borderId="0" xfId="0" applyFill="1" applyAlignment="1">
      <alignment horizontal="left" vertical="center"/>
    </xf>
    <xf numFmtId="0" fontId="27" fillId="26" borderId="0" xfId="40" applyFill="1" applyAlignment="1">
      <alignment horizontal="left" vertical="top"/>
    </xf>
    <xf numFmtId="0" fontId="0" fillId="26" borderId="0" xfId="0" applyFill="1" applyAlignment="1">
      <alignment horizontal="left" vertical="center" wrapText="1"/>
    </xf>
    <xf numFmtId="0" fontId="0" fillId="26" borderId="0" xfId="0" applyFill="1" applyAlignment="1">
      <alignment horizontal="left" vertical="top"/>
    </xf>
    <xf numFmtId="0" fontId="32" fillId="14" borderId="0" xfId="0" applyFont="1" applyFill="1" applyAlignment="1">
      <alignment horizontal="left" vertical="top" wrapText="1"/>
    </xf>
    <xf numFmtId="0" fontId="27" fillId="26" borderId="0" xfId="40" applyFill="1" applyAlignment="1">
      <alignment horizontal="left" vertical="center"/>
    </xf>
    <xf numFmtId="0" fontId="21" fillId="25" borderId="20" xfId="0" applyFont="1" applyFill="1" applyBorder="1" applyAlignment="1">
      <alignment horizontal="left" vertical="top"/>
    </xf>
    <xf numFmtId="0" fontId="21" fillId="25" borderId="21" xfId="0" applyFont="1" applyFill="1" applyBorder="1" applyAlignment="1">
      <alignment horizontal="left" vertical="top"/>
    </xf>
    <xf numFmtId="0" fontId="21" fillId="25" borderId="22" xfId="0" applyFont="1" applyFill="1" applyBorder="1" applyAlignment="1">
      <alignment horizontal="left" vertical="top"/>
    </xf>
    <xf numFmtId="0" fontId="33" fillId="26" borderId="0" xfId="0" applyFont="1" applyFill="1" applyAlignment="1">
      <alignment horizontal="left" vertical="center"/>
    </xf>
    <xf numFmtId="0" fontId="20" fillId="14" borderId="12" xfId="0" applyFont="1" applyFill="1" applyBorder="1" applyAlignment="1">
      <alignment horizontal="left" vertical="top" wrapText="1"/>
    </xf>
    <xf numFmtId="0" fontId="0" fillId="14" borderId="12" xfId="0" applyFill="1" applyBorder="1" applyAlignment="1">
      <alignment horizontal="left" vertical="top" wrapText="1"/>
    </xf>
    <xf numFmtId="0" fontId="34" fillId="26" borderId="12" xfId="0" applyFont="1" applyFill="1" applyBorder="1" applyAlignment="1">
      <alignment horizontal="left" vertical="center" wrapText="1"/>
    </xf>
    <xf numFmtId="0" fontId="36" fillId="26" borderId="0" xfId="0" applyFont="1" applyFill="1" applyAlignment="1">
      <alignment horizontal="left" vertical="center" wrapText="1"/>
    </xf>
    <xf numFmtId="0" fontId="22" fillId="26" borderId="0" xfId="0" applyFont="1" applyFill="1" applyAlignment="1">
      <alignment horizontal="left" vertical="center" wrapText="1"/>
    </xf>
    <xf numFmtId="0" fontId="38" fillId="23" borderId="17" xfId="0" applyFont="1" applyFill="1" applyBorder="1" applyAlignment="1">
      <alignment horizontal="left" vertical="center"/>
    </xf>
  </cellXfs>
  <cellStyles count="41">
    <cellStyle name="Hiperlink" xfId="40" builtinId="8"/>
    <cellStyle name="Hiperlink 2" xfId="21"/>
    <cellStyle name="Normal" xfId="0" builtinId="0"/>
    <cellStyle name="Normal 2" xfId="5"/>
    <cellStyle name="Normal 2 2" xfId="35"/>
    <cellStyle name="Normal 3" xfId="1"/>
    <cellStyle name="Porcentagem 2" xfId="8"/>
    <cellStyle name="Porcentagem 2 2" xfId="37"/>
    <cellStyle name="Porcentagem 3" xfId="2"/>
    <cellStyle name="Separador de milhares [0] 2" xfId="6"/>
    <cellStyle name="Separador de milhares [0] 2 2" xfId="36"/>
    <cellStyle name="Separador de milhares [0] 3" xfId="3"/>
    <cellStyle name="Separador de milhares [0] 4" xfId="34"/>
    <cellStyle name="パーセント 2" xfId="18"/>
    <cellStyle name="パーセント 3" xfId="20"/>
    <cellStyle name="パーセント 4" xfId="27"/>
    <cellStyle name="パーセント 5" xfId="15"/>
    <cellStyle name="桁区切り 2" xfId="14"/>
    <cellStyle name="桁区切り 2 2" xfId="33"/>
    <cellStyle name="桁区切り 2 2 2" xfId="39"/>
    <cellStyle name="桁区切り 2 3" xfId="30"/>
    <cellStyle name="桁区切り 3" xfId="23"/>
    <cellStyle name="桁区切り 3 2" xfId="28"/>
    <cellStyle name="桁区切り 4" xfId="26"/>
    <cellStyle name="桁区切り 5" xfId="16"/>
    <cellStyle name="桁区切り 7" xfId="13"/>
    <cellStyle name="標準 10" xfId="22"/>
    <cellStyle name="標準 11" xfId="31"/>
    <cellStyle name="標準 12" xfId="32"/>
    <cellStyle name="標準 2" xfId="7"/>
    <cellStyle name="標準 3" xfId="9"/>
    <cellStyle name="標準 3 2" xfId="4"/>
    <cellStyle name="標準 3 3" xfId="12"/>
    <cellStyle name="標準 4" xfId="10"/>
    <cellStyle name="標準 5" xfId="11"/>
    <cellStyle name="標準 5 2" xfId="38"/>
    <cellStyle name="標準 6" xfId="17"/>
    <cellStyle name="標準 7" xfId="19"/>
    <cellStyle name="標準 8" xfId="24"/>
    <cellStyle name="標準 9" xfId="29"/>
    <cellStyle name="標準_es180115" xfId="25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BCCB"/>
      <color rgb="FFF9B1C2"/>
      <color rgb="FFF89E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#REF!" fmlaRange="'Dados Emissão'!$B$2:$B$3" noThreeD="1" sel="1" val="0"/>
</file>

<file path=xl/ctrlProps/ctrlProp10.xml><?xml version="1.0" encoding="utf-8"?>
<formControlPr xmlns="http://schemas.microsoft.com/office/spreadsheetml/2009/9/main" objectType="Drop" dropStyle="combo" dx="22" noThreeD="1" sel="0" val="0"/>
</file>

<file path=xl/ctrlProps/ctrlProp11.xml><?xml version="1.0" encoding="utf-8"?>
<formControlPr xmlns="http://schemas.microsoft.com/office/spreadsheetml/2009/9/main" objectType="Drop" dropStyle="combo" dx="22" fmlaLink="$H$35" fmlaRange="'Dados Emissão'!$B$16:$B$17" noThreeD="1" sel="1" val="0"/>
</file>

<file path=xl/ctrlProps/ctrlProp12.xml><?xml version="1.0" encoding="utf-8"?>
<formControlPr xmlns="http://schemas.microsoft.com/office/spreadsheetml/2009/9/main" objectType="Drop" dropStyle="combo" dx="22" fmlaLink="$H$13" fmlaRange="'Dados Emissão'!$B$4:$B$5" noThreeD="1" sel="1" val="0"/>
</file>

<file path=xl/ctrlProps/ctrlProp13.xml><?xml version="1.0" encoding="utf-8"?>
<formControlPr xmlns="http://schemas.microsoft.com/office/spreadsheetml/2009/9/main" objectType="Drop" dropStyle="combo" dx="22" fmlaLink="$G$13" fmlaRange="'Dados Emissão'!$B$4:$B$5" noThreeD="1" sel="1" val="0"/>
</file>

<file path=xl/ctrlProps/ctrlProp14.xml><?xml version="1.0" encoding="utf-8"?>
<formControlPr xmlns="http://schemas.microsoft.com/office/spreadsheetml/2009/9/main" objectType="Drop" dropStyle="combo" dx="22" fmlaLink="#REF!" fmlaRange="'Dados Emissão'!$B$2:$B$3" noThreeD="1" sel="1" val="0"/>
</file>

<file path=xl/ctrlProps/ctrlProp15.xml><?xml version="1.0" encoding="utf-8"?>
<formControlPr xmlns="http://schemas.microsoft.com/office/spreadsheetml/2009/9/main" objectType="Drop" dropStyle="combo" dx="22" fmlaLink="$G$19" fmlaRange="'Dados Emissão'!$B$2:$B$3" noThreeD="1" sel="1" val="0"/>
</file>

<file path=xl/ctrlProps/ctrlProp16.xml><?xml version="1.0" encoding="utf-8"?>
<formControlPr xmlns="http://schemas.microsoft.com/office/spreadsheetml/2009/9/main" objectType="Drop" dropStyle="combo" dx="22" fmlaLink="$G$25" fmlaRange="'Dados Emissão'!$B$6:$B$13" noThreeD="1" sel="1" val="0"/>
</file>

<file path=xl/ctrlProps/ctrlProp17.xml><?xml version="1.0" encoding="utf-8"?>
<formControlPr xmlns="http://schemas.microsoft.com/office/spreadsheetml/2009/9/main" objectType="Drop" dropStyle="combo" dx="22" fmlaLink="$G$26" fmlaRange="'Dados Emissão'!$B$6:$B$13" noThreeD="1" sel="1" val="0"/>
</file>

<file path=xl/ctrlProps/ctrlProp18.xml><?xml version="1.0" encoding="utf-8"?>
<formControlPr xmlns="http://schemas.microsoft.com/office/spreadsheetml/2009/9/main" objectType="Drop" dropStyle="combo" dx="22" fmlaLink="$G$27" fmlaRange="'Dados Emissão'!$B$6:$B$13" noThreeD="1" sel="1" val="0"/>
</file>

<file path=xl/ctrlProps/ctrlProp19.xml><?xml version="1.0" encoding="utf-8"?>
<formControlPr xmlns="http://schemas.microsoft.com/office/spreadsheetml/2009/9/main" objectType="Drop" dropStyle="combo" dx="22" fmlaLink="$G$28" fmlaRange="'Dados Emissão'!$B$6:$B$13" noThreeD="1" sel="1" val="0"/>
</file>

<file path=xl/ctrlProps/ctrlProp2.xml><?xml version="1.0" encoding="utf-8"?>
<formControlPr xmlns="http://schemas.microsoft.com/office/spreadsheetml/2009/9/main" objectType="Drop" dropStyle="combo" dx="22" fmlaLink="$H$19" fmlaRange="'Dados Emissão'!$B$2:$B$3" noThreeD="1" sel="1" val="0"/>
</file>

<file path=xl/ctrlProps/ctrlProp20.xml><?xml version="1.0" encoding="utf-8"?>
<formControlPr xmlns="http://schemas.microsoft.com/office/spreadsheetml/2009/9/main" objectType="Drop" dropStyle="combo" dx="22" fmlaLink="$G$29" fmlaRange="'Dados Emissão'!$B$6:$B$13" noThreeD="1" sel="1" val="0"/>
</file>

<file path=xl/ctrlProps/ctrlProp21.xml><?xml version="1.0" encoding="utf-8"?>
<formControlPr xmlns="http://schemas.microsoft.com/office/spreadsheetml/2009/9/main" objectType="Drop" dropStyle="combo" dx="22" fmlaLink="#REF!" fmlaRange="'Dados Emissão'!$B$14:$B$15" noThreeD="1" sel="1" val="0"/>
</file>

<file path=xl/ctrlProps/ctrlProp22.xml><?xml version="1.0" encoding="utf-8"?>
<formControlPr xmlns="http://schemas.microsoft.com/office/spreadsheetml/2009/9/main" objectType="Drop" dropStyle="combo" dx="22" fmlaLink="$G$41" fmlaRange="'Dados Emissão'!$B$14:$B$15" noThreeD="1" sel="1" val="0"/>
</file>

<file path=xl/ctrlProps/ctrlProp23.xml><?xml version="1.0" encoding="utf-8"?>
<formControlPr xmlns="http://schemas.microsoft.com/office/spreadsheetml/2009/9/main" objectType="Drop" dropStyle="combo" dx="22" noThreeD="1" sel="0" val="0"/>
</file>

<file path=xl/ctrlProps/ctrlProp24.xml><?xml version="1.0" encoding="utf-8"?>
<formControlPr xmlns="http://schemas.microsoft.com/office/spreadsheetml/2009/9/main" objectType="Drop" dropStyle="combo" dx="22" fmlaLink="$G$35" fmlaRange="'Dados Emissão'!$B$16:$B$17" noThreeD="1" sel="1" val="0"/>
</file>

<file path=xl/ctrlProps/ctrlProp25.xml><?xml version="1.0" encoding="utf-8"?>
<formControlPr xmlns="http://schemas.microsoft.com/office/spreadsheetml/2009/9/main" objectType="Drop" dropStyle="combo" dx="22" fmlaLink="$E$13" fmlaRange="'Dados Emissão'!$B$4:$B$5" noThreeD="1" sel="1" val="0"/>
</file>

<file path=xl/ctrlProps/ctrlProp26.xml><?xml version="1.0" encoding="utf-8"?>
<formControlPr xmlns="http://schemas.microsoft.com/office/spreadsheetml/2009/9/main" objectType="Drop" dropStyle="combo" dx="22" fmlaLink="#REF!" fmlaRange="'Dados Emissão'!$B$2:$B$3" noThreeD="1" sel="1" val="0"/>
</file>

<file path=xl/ctrlProps/ctrlProp27.xml><?xml version="1.0" encoding="utf-8"?>
<formControlPr xmlns="http://schemas.microsoft.com/office/spreadsheetml/2009/9/main" objectType="Drop" dropStyle="combo" dx="22" fmlaLink="$E$19" fmlaRange="'Dados Emissão'!$B$2:$B$3" noThreeD="1" sel="1" val="0"/>
</file>

<file path=xl/ctrlProps/ctrlProp28.xml><?xml version="1.0" encoding="utf-8"?>
<formControlPr xmlns="http://schemas.microsoft.com/office/spreadsheetml/2009/9/main" objectType="Drop" dropStyle="combo" dx="22" fmlaLink="$E$25" fmlaRange="'Dados Emissão'!$B$6:$B$13" noThreeD="1" sel="1" val="0"/>
</file>

<file path=xl/ctrlProps/ctrlProp29.xml><?xml version="1.0" encoding="utf-8"?>
<formControlPr xmlns="http://schemas.microsoft.com/office/spreadsheetml/2009/9/main" objectType="Drop" dropStyle="combo" dx="22" fmlaLink="$E$26" fmlaRange="'Dados Emissão'!$B$6:$B$13" noThreeD="1" sel="1" val="0"/>
</file>

<file path=xl/ctrlProps/ctrlProp3.xml><?xml version="1.0" encoding="utf-8"?>
<formControlPr xmlns="http://schemas.microsoft.com/office/spreadsheetml/2009/9/main" objectType="Drop" dropStyle="combo" dx="22" fmlaLink="$H$25" fmlaRange="'Dados Emissão'!$B$6:$B$13" noThreeD="1" sel="1" val="0"/>
</file>

<file path=xl/ctrlProps/ctrlProp30.xml><?xml version="1.0" encoding="utf-8"?>
<formControlPr xmlns="http://schemas.microsoft.com/office/spreadsheetml/2009/9/main" objectType="Drop" dropStyle="combo" dx="22" fmlaLink="$E$27" fmlaRange="'Dados Emissão'!$B$6:$B$13" noThreeD="1" sel="1" val="0"/>
</file>

<file path=xl/ctrlProps/ctrlProp31.xml><?xml version="1.0" encoding="utf-8"?>
<formControlPr xmlns="http://schemas.microsoft.com/office/spreadsheetml/2009/9/main" objectType="Drop" dropStyle="combo" dx="22" fmlaLink="$E$28" fmlaRange="'Dados Emissão'!$B$6:$B$13" noThreeD="1" sel="1" val="0"/>
</file>

<file path=xl/ctrlProps/ctrlProp32.xml><?xml version="1.0" encoding="utf-8"?>
<formControlPr xmlns="http://schemas.microsoft.com/office/spreadsheetml/2009/9/main" objectType="Drop" dropStyle="combo" dx="22" fmlaLink="$E$29" fmlaRange="'Dados Emissão'!$B$6:$B$13" noThreeD="1" sel="1" val="0"/>
</file>

<file path=xl/ctrlProps/ctrlProp33.xml><?xml version="1.0" encoding="utf-8"?>
<formControlPr xmlns="http://schemas.microsoft.com/office/spreadsheetml/2009/9/main" objectType="Drop" dropStyle="combo" dx="22" fmlaLink="#REF!" fmlaRange="'Dados Emissão'!$B$14:$B$15" noThreeD="1" sel="1" val="0"/>
</file>

<file path=xl/ctrlProps/ctrlProp34.xml><?xml version="1.0" encoding="utf-8"?>
<formControlPr xmlns="http://schemas.microsoft.com/office/spreadsheetml/2009/9/main" objectType="Drop" dropStyle="combo" dx="22" fmlaLink="$E$41" fmlaRange="'Dados Emissão'!$B$14:$B$15" noThreeD="1" sel="1" val="0"/>
</file>

<file path=xl/ctrlProps/ctrlProp35.xml><?xml version="1.0" encoding="utf-8"?>
<formControlPr xmlns="http://schemas.microsoft.com/office/spreadsheetml/2009/9/main" objectType="Drop" dropStyle="combo" dx="22" noThreeD="1" sel="0" val="0"/>
</file>

<file path=xl/ctrlProps/ctrlProp36.xml><?xml version="1.0" encoding="utf-8"?>
<formControlPr xmlns="http://schemas.microsoft.com/office/spreadsheetml/2009/9/main" objectType="Drop" dropStyle="combo" dx="22" fmlaLink="$E$35" fmlaRange="'Dados Emissão'!$B$16:$B$17" noThreeD="1" sel="1" val="0"/>
</file>

<file path=xl/ctrlProps/ctrlProp37.xml><?xml version="1.0" encoding="utf-8"?>
<formControlPr xmlns="http://schemas.microsoft.com/office/spreadsheetml/2009/9/main" objectType="Drop" dropStyle="combo" dx="22" fmlaLink="$D$13" fmlaRange="'Dados Emissão'!$B$4:$B$5" noThreeD="1" sel="1" val="0"/>
</file>

<file path=xl/ctrlProps/ctrlProp38.xml><?xml version="1.0" encoding="utf-8"?>
<formControlPr xmlns="http://schemas.microsoft.com/office/spreadsheetml/2009/9/main" objectType="Drop" dropStyle="combo" dx="22" fmlaLink="#REF!" fmlaRange="'Dados Emissão'!$B$2:$B$3" noThreeD="1" sel="1" val="0"/>
</file>

<file path=xl/ctrlProps/ctrlProp39.xml><?xml version="1.0" encoding="utf-8"?>
<formControlPr xmlns="http://schemas.microsoft.com/office/spreadsheetml/2009/9/main" objectType="Drop" dropStyle="combo" dx="22" fmlaLink="$D$19" fmlaRange="'Dados Emissão'!$B$2:$B$3" noThreeD="1" sel="1" val="0"/>
</file>

<file path=xl/ctrlProps/ctrlProp4.xml><?xml version="1.0" encoding="utf-8"?>
<formControlPr xmlns="http://schemas.microsoft.com/office/spreadsheetml/2009/9/main" objectType="Drop" dropStyle="combo" dx="22" fmlaLink="$H$26" fmlaRange="'Dados Emissão'!$B$6:$B$13" noThreeD="1" sel="1" val="0"/>
</file>

<file path=xl/ctrlProps/ctrlProp40.xml><?xml version="1.0" encoding="utf-8"?>
<formControlPr xmlns="http://schemas.microsoft.com/office/spreadsheetml/2009/9/main" objectType="Drop" dropStyle="combo" dx="22" fmlaLink="$D$25" fmlaRange="'Dados Emissão'!$B$6:$B$13" noThreeD="1" sel="1" val="0"/>
</file>

<file path=xl/ctrlProps/ctrlProp41.xml><?xml version="1.0" encoding="utf-8"?>
<formControlPr xmlns="http://schemas.microsoft.com/office/spreadsheetml/2009/9/main" objectType="Drop" dropStyle="combo" dx="22" fmlaLink="$D$26" fmlaRange="'Dados Emissão'!$B$6:$B$13" noThreeD="1" sel="1" val="0"/>
</file>

<file path=xl/ctrlProps/ctrlProp42.xml><?xml version="1.0" encoding="utf-8"?>
<formControlPr xmlns="http://schemas.microsoft.com/office/spreadsheetml/2009/9/main" objectType="Drop" dropStyle="combo" dx="22" fmlaLink="$D$27" fmlaRange="'Dados Emissão'!$B$6:$B$13" noThreeD="1" sel="1" val="0"/>
</file>

<file path=xl/ctrlProps/ctrlProp43.xml><?xml version="1.0" encoding="utf-8"?>
<formControlPr xmlns="http://schemas.microsoft.com/office/spreadsheetml/2009/9/main" objectType="Drop" dropStyle="combo" dx="22" fmlaLink="$D$28" fmlaRange="'Dados Emissão'!$B$6:$B$13" noThreeD="1" sel="1" val="0"/>
</file>

<file path=xl/ctrlProps/ctrlProp44.xml><?xml version="1.0" encoding="utf-8"?>
<formControlPr xmlns="http://schemas.microsoft.com/office/spreadsheetml/2009/9/main" objectType="Drop" dropStyle="combo" dx="22" fmlaLink="$D$29" fmlaRange="'Dados Emissão'!$B$6:$B$13" noThreeD="1" sel="1" val="0"/>
</file>

<file path=xl/ctrlProps/ctrlProp45.xml><?xml version="1.0" encoding="utf-8"?>
<formControlPr xmlns="http://schemas.microsoft.com/office/spreadsheetml/2009/9/main" objectType="Drop" dropStyle="combo" dx="22" fmlaLink="#REF!" fmlaRange="'Dados Emissão'!$B$14:$B$15" noThreeD="1" sel="1" val="0"/>
</file>

<file path=xl/ctrlProps/ctrlProp46.xml><?xml version="1.0" encoding="utf-8"?>
<formControlPr xmlns="http://schemas.microsoft.com/office/spreadsheetml/2009/9/main" objectType="Drop" dropStyle="combo" dx="22" fmlaLink="$D$41" fmlaRange="'Dados Emissão'!$B$14:$B$15" noThreeD="1" sel="1" val="0"/>
</file>

<file path=xl/ctrlProps/ctrlProp47.xml><?xml version="1.0" encoding="utf-8"?>
<formControlPr xmlns="http://schemas.microsoft.com/office/spreadsheetml/2009/9/main" objectType="Drop" dropStyle="combo" dx="22" noThreeD="1" sel="0" val="0"/>
</file>

<file path=xl/ctrlProps/ctrlProp48.xml><?xml version="1.0" encoding="utf-8"?>
<formControlPr xmlns="http://schemas.microsoft.com/office/spreadsheetml/2009/9/main" objectType="Drop" dropStyle="combo" dx="22" fmlaLink="$D$35" fmlaRange="'Dados Emissão'!$B$16:$B$17" noThreeD="1" sel="1" val="0"/>
</file>

<file path=xl/ctrlProps/ctrlProp49.xml><?xml version="1.0" encoding="utf-8"?>
<formControlPr xmlns="http://schemas.microsoft.com/office/spreadsheetml/2009/9/main" objectType="Drop" dropStyle="combo" dx="22" fmlaLink="$D$15" fmlaRange="'Dados Emissão'!$B$4:$B$5" noThreeD="1" sel="2" val="0"/>
</file>

<file path=xl/ctrlProps/ctrlProp5.xml><?xml version="1.0" encoding="utf-8"?>
<formControlPr xmlns="http://schemas.microsoft.com/office/spreadsheetml/2009/9/main" objectType="Drop" dropStyle="combo" dx="22" fmlaLink="$H$27" fmlaRange="'Dados Emissão'!$B$6:$B$13" noThreeD="1" sel="1" val="0"/>
</file>

<file path=xl/ctrlProps/ctrlProp50.xml><?xml version="1.0" encoding="utf-8"?>
<formControlPr xmlns="http://schemas.microsoft.com/office/spreadsheetml/2009/9/main" objectType="Drop" dropStyle="combo" dx="22" fmlaLink="$E$8" fmlaRange="'Dados Emissão'!$B$4:$B$5" noThreeD="1" sel="2" val="0"/>
</file>

<file path=xl/ctrlProps/ctrlProp6.xml><?xml version="1.0" encoding="utf-8"?>
<formControlPr xmlns="http://schemas.microsoft.com/office/spreadsheetml/2009/9/main" objectType="Drop" dropStyle="combo" dx="22" fmlaLink="$H$28" fmlaRange="'Dados Emissão'!$B$6:$B$13" noThreeD="1" sel="1" val="0"/>
</file>

<file path=xl/ctrlProps/ctrlProp7.xml><?xml version="1.0" encoding="utf-8"?>
<formControlPr xmlns="http://schemas.microsoft.com/office/spreadsheetml/2009/9/main" objectType="Drop" dropStyle="combo" dx="22" fmlaLink="$H$29" fmlaRange="'Dados Emissão'!$B$6:$B$13" noThreeD="1" sel="1" val="0"/>
</file>

<file path=xl/ctrlProps/ctrlProp8.xml><?xml version="1.0" encoding="utf-8"?>
<formControlPr xmlns="http://schemas.microsoft.com/office/spreadsheetml/2009/9/main" objectType="Drop" dropStyle="combo" dx="22" fmlaLink="#REF!" fmlaRange="'Dados Emissão'!$B$14:$B$15" noThreeD="1" sel="1" val="0"/>
</file>

<file path=xl/ctrlProps/ctrlProp9.xml><?xml version="1.0" encoding="utf-8"?>
<formControlPr xmlns="http://schemas.microsoft.com/office/spreadsheetml/2009/9/main" objectType="Drop" dropStyle="combo" dx="22" fmlaLink="$H$41" fmlaRange="'Dados Emissão'!$B$14:$B$1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971550</xdr:colOff>
          <xdr:row>13</xdr:row>
          <xdr:rowOff>0</xdr:rowOff>
        </xdr:to>
        <xdr:sp macro="" textlink="">
          <xdr:nvSpPr>
            <xdr:cNvPr id="29697" name="Drop Dow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0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971550</xdr:colOff>
          <xdr:row>19</xdr:row>
          <xdr:rowOff>0</xdr:rowOff>
        </xdr:to>
        <xdr:sp macro="" textlink="">
          <xdr:nvSpPr>
            <xdr:cNvPr id="29698" name="Drop Dow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0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971550</xdr:colOff>
          <xdr:row>19</xdr:row>
          <xdr:rowOff>0</xdr:rowOff>
        </xdr:to>
        <xdr:sp macro="" textlink="">
          <xdr:nvSpPr>
            <xdr:cNvPr id="29699" name="Drop Down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0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971550</xdr:colOff>
          <xdr:row>25</xdr:row>
          <xdr:rowOff>0</xdr:rowOff>
        </xdr:to>
        <xdr:sp macro="" textlink="">
          <xdr:nvSpPr>
            <xdr:cNvPr id="29700" name="Drop Down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0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971550</xdr:colOff>
          <xdr:row>26</xdr:row>
          <xdr:rowOff>0</xdr:rowOff>
        </xdr:to>
        <xdr:sp macro="" textlink="">
          <xdr:nvSpPr>
            <xdr:cNvPr id="29701" name="Drop Down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0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971550</xdr:colOff>
          <xdr:row>27</xdr:row>
          <xdr:rowOff>0</xdr:rowOff>
        </xdr:to>
        <xdr:sp macro="" textlink="">
          <xdr:nvSpPr>
            <xdr:cNvPr id="29702" name="Drop Down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0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971550</xdr:colOff>
          <xdr:row>28</xdr:row>
          <xdr:rowOff>0</xdr:rowOff>
        </xdr:to>
        <xdr:sp macro="" textlink="">
          <xdr:nvSpPr>
            <xdr:cNvPr id="29703" name="Drop Down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0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971550</xdr:colOff>
          <xdr:row>29</xdr:row>
          <xdr:rowOff>0</xdr:rowOff>
        </xdr:to>
        <xdr:sp macro="" textlink="">
          <xdr:nvSpPr>
            <xdr:cNvPr id="29704" name="Drop Down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0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971550</xdr:colOff>
          <xdr:row>41</xdr:row>
          <xdr:rowOff>0</xdr:rowOff>
        </xdr:to>
        <xdr:sp macro="" textlink="">
          <xdr:nvSpPr>
            <xdr:cNvPr id="29705" name="Drop Down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00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971550</xdr:colOff>
          <xdr:row>41</xdr:row>
          <xdr:rowOff>0</xdr:rowOff>
        </xdr:to>
        <xdr:sp macro="" textlink="">
          <xdr:nvSpPr>
            <xdr:cNvPr id="29706" name="Drop Down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00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971550</xdr:colOff>
          <xdr:row>35</xdr:row>
          <xdr:rowOff>0</xdr:rowOff>
        </xdr:to>
        <xdr:sp macro="" textlink="">
          <xdr:nvSpPr>
            <xdr:cNvPr id="29707" name="Drop Down 11" hidden="1">
              <a:extLst>
                <a:ext uri="{63B3BB69-23CF-44E3-9099-C40C66FF867C}">
                  <a14:compatExt spid="_x0000_s29707"/>
                </a:ext>
                <a:ext uri="{FF2B5EF4-FFF2-40B4-BE49-F238E27FC236}">
                  <a16:creationId xmlns:a16="http://schemas.microsoft.com/office/drawing/2014/main" id="{00000000-0008-0000-0000-00000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971550</xdr:colOff>
          <xdr:row>35</xdr:row>
          <xdr:rowOff>0</xdr:rowOff>
        </xdr:to>
        <xdr:sp macro="" textlink="">
          <xdr:nvSpPr>
            <xdr:cNvPr id="29708" name="Drop Down 12" hidden="1">
              <a:extLst>
                <a:ext uri="{63B3BB69-23CF-44E3-9099-C40C66FF867C}">
                  <a14:compatExt spid="_x0000_s29708"/>
                </a:ext>
                <a:ext uri="{FF2B5EF4-FFF2-40B4-BE49-F238E27FC236}">
                  <a16:creationId xmlns:a16="http://schemas.microsoft.com/office/drawing/2014/main" id="{00000000-0008-0000-0000-00000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35841" name="Drop Down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1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35842" name="Drop Down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1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35843" name="Drop Down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1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1</xdr:col>
          <xdr:colOff>0</xdr:colOff>
          <xdr:row>25</xdr:row>
          <xdr:rowOff>0</xdr:rowOff>
        </xdr:to>
        <xdr:sp macro="" textlink="">
          <xdr:nvSpPr>
            <xdr:cNvPr id="35844" name="Drop Down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1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1</xdr:col>
          <xdr:colOff>0</xdr:colOff>
          <xdr:row>26</xdr:row>
          <xdr:rowOff>0</xdr:rowOff>
        </xdr:to>
        <xdr:sp macro="" textlink="">
          <xdr:nvSpPr>
            <xdr:cNvPr id="35845" name="Drop Down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01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0</xdr:colOff>
          <xdr:row>27</xdr:row>
          <xdr:rowOff>0</xdr:rowOff>
        </xdr:to>
        <xdr:sp macro="" textlink="">
          <xdr:nvSpPr>
            <xdr:cNvPr id="35846" name="Drop Down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01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35847" name="Drop Down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01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1</xdr:col>
          <xdr:colOff>0</xdr:colOff>
          <xdr:row>29</xdr:row>
          <xdr:rowOff>0</xdr:rowOff>
        </xdr:to>
        <xdr:sp macro="" textlink="">
          <xdr:nvSpPr>
            <xdr:cNvPr id="35848" name="Drop Down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01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0</xdr:colOff>
          <xdr:row>41</xdr:row>
          <xdr:rowOff>0</xdr:rowOff>
        </xdr:to>
        <xdr:sp macro="" textlink="">
          <xdr:nvSpPr>
            <xdr:cNvPr id="35849" name="Drop Down 9" hidden="1">
              <a:extLst>
                <a:ext uri="{63B3BB69-23CF-44E3-9099-C40C66FF867C}">
                  <a14:compatExt spid="_x0000_s35849"/>
                </a:ext>
                <a:ext uri="{FF2B5EF4-FFF2-40B4-BE49-F238E27FC236}">
                  <a16:creationId xmlns:a16="http://schemas.microsoft.com/office/drawing/2014/main" id="{00000000-0008-0000-0100-00000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0</xdr:colOff>
          <xdr:row>41</xdr:row>
          <xdr:rowOff>0</xdr:rowOff>
        </xdr:to>
        <xdr:sp macro="" textlink="">
          <xdr:nvSpPr>
            <xdr:cNvPr id="35850" name="Drop Down 10" hidden="1">
              <a:extLst>
                <a:ext uri="{63B3BB69-23CF-44E3-9099-C40C66FF867C}">
                  <a14:compatExt spid="_x0000_s35850"/>
                </a:ext>
                <a:ext uri="{FF2B5EF4-FFF2-40B4-BE49-F238E27FC236}">
                  <a16:creationId xmlns:a16="http://schemas.microsoft.com/office/drawing/2014/main" id="{00000000-0008-0000-0100-00000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0</xdr:colOff>
          <xdr:row>35</xdr:row>
          <xdr:rowOff>0</xdr:rowOff>
        </xdr:to>
        <xdr:sp macro="" textlink="">
          <xdr:nvSpPr>
            <xdr:cNvPr id="35851" name="Drop Down 11" hidden="1">
              <a:extLst>
                <a:ext uri="{63B3BB69-23CF-44E3-9099-C40C66FF867C}">
                  <a14:compatExt spid="_x0000_s35851"/>
                </a:ext>
                <a:ext uri="{FF2B5EF4-FFF2-40B4-BE49-F238E27FC236}">
                  <a16:creationId xmlns:a16="http://schemas.microsoft.com/office/drawing/2014/main" id="{00000000-0008-0000-0100-00000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0</xdr:colOff>
          <xdr:row>35</xdr:row>
          <xdr:rowOff>0</xdr:rowOff>
        </xdr:to>
        <xdr:sp macro="" textlink="">
          <xdr:nvSpPr>
            <xdr:cNvPr id="35852" name="Drop Down 12" hidden="1">
              <a:extLst>
                <a:ext uri="{63B3BB69-23CF-44E3-9099-C40C66FF867C}">
                  <a14:compatExt spid="_x0000_s35852"/>
                </a:ext>
                <a:ext uri="{FF2B5EF4-FFF2-40B4-BE49-F238E27FC236}">
                  <a16:creationId xmlns:a16="http://schemas.microsoft.com/office/drawing/2014/main" id="{00000000-0008-0000-0100-00000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971550</xdr:colOff>
          <xdr:row>13</xdr:row>
          <xdr:rowOff>0</xdr:rowOff>
        </xdr:to>
        <xdr:sp macro="" textlink="">
          <xdr:nvSpPr>
            <xdr:cNvPr id="36865" name="Drop Down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2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971550</xdr:colOff>
          <xdr:row>19</xdr:row>
          <xdr:rowOff>0</xdr:rowOff>
        </xdr:to>
        <xdr:sp macro="" textlink="">
          <xdr:nvSpPr>
            <xdr:cNvPr id="36866" name="Drop Down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2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971550</xdr:colOff>
          <xdr:row>19</xdr:row>
          <xdr:rowOff>0</xdr:rowOff>
        </xdr:to>
        <xdr:sp macro="" textlink="">
          <xdr:nvSpPr>
            <xdr:cNvPr id="36867" name="Drop Down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2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971550</xdr:colOff>
          <xdr:row>25</xdr:row>
          <xdr:rowOff>0</xdr:rowOff>
        </xdr:to>
        <xdr:sp macro="" textlink="">
          <xdr:nvSpPr>
            <xdr:cNvPr id="36868" name="Drop Down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2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971550</xdr:colOff>
          <xdr:row>26</xdr:row>
          <xdr:rowOff>0</xdr:rowOff>
        </xdr:to>
        <xdr:sp macro="" textlink="">
          <xdr:nvSpPr>
            <xdr:cNvPr id="36869" name="Drop Down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2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971550</xdr:colOff>
          <xdr:row>27</xdr:row>
          <xdr:rowOff>0</xdr:rowOff>
        </xdr:to>
        <xdr:sp macro="" textlink="">
          <xdr:nvSpPr>
            <xdr:cNvPr id="36870" name="Drop Down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2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971550</xdr:colOff>
          <xdr:row>28</xdr:row>
          <xdr:rowOff>0</xdr:rowOff>
        </xdr:to>
        <xdr:sp macro="" textlink="">
          <xdr:nvSpPr>
            <xdr:cNvPr id="36871" name="Drop Down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2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971550</xdr:colOff>
          <xdr:row>29</xdr:row>
          <xdr:rowOff>0</xdr:rowOff>
        </xdr:to>
        <xdr:sp macro="" textlink="">
          <xdr:nvSpPr>
            <xdr:cNvPr id="36872" name="Drop Down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2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971550</xdr:colOff>
          <xdr:row>41</xdr:row>
          <xdr:rowOff>0</xdr:rowOff>
        </xdr:to>
        <xdr:sp macro="" textlink="">
          <xdr:nvSpPr>
            <xdr:cNvPr id="36873" name="Drop Down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2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971550</xdr:colOff>
          <xdr:row>41</xdr:row>
          <xdr:rowOff>0</xdr:rowOff>
        </xdr:to>
        <xdr:sp macro="" textlink="">
          <xdr:nvSpPr>
            <xdr:cNvPr id="36874" name="Drop Down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2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971550</xdr:colOff>
          <xdr:row>35</xdr:row>
          <xdr:rowOff>0</xdr:rowOff>
        </xdr:to>
        <xdr:sp macro="" textlink="">
          <xdr:nvSpPr>
            <xdr:cNvPr id="36875" name="Drop Down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2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971550</xdr:colOff>
          <xdr:row>35</xdr:row>
          <xdr:rowOff>0</xdr:rowOff>
        </xdr:to>
        <xdr:sp macro="" textlink="">
          <xdr:nvSpPr>
            <xdr:cNvPr id="36876" name="Drop Down 12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2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971550</xdr:colOff>
          <xdr:row>13</xdr:row>
          <xdr:rowOff>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971550</xdr:colOff>
          <xdr:row>19</xdr:row>
          <xdr:rowOff>0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971550</xdr:colOff>
          <xdr:row>19</xdr:row>
          <xdr:rowOff>0</xdr:rowOff>
        </xdr:to>
        <xdr:sp macro="" textlink="">
          <xdr:nvSpPr>
            <xdr:cNvPr id="11269" name="Drop Dow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3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971550</xdr:colOff>
          <xdr:row>25</xdr:row>
          <xdr:rowOff>0</xdr:rowOff>
        </xdr:to>
        <xdr:sp macro="" textlink="">
          <xdr:nvSpPr>
            <xdr:cNvPr id="11270" name="Drop Dow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3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971550</xdr:colOff>
          <xdr:row>26</xdr:row>
          <xdr:rowOff>0</xdr:rowOff>
        </xdr:to>
        <xdr:sp macro="" textlink="">
          <xdr:nvSpPr>
            <xdr:cNvPr id="11271" name="Drop Down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3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971550</xdr:colOff>
          <xdr:row>27</xdr:row>
          <xdr:rowOff>0</xdr:rowOff>
        </xdr:to>
        <xdr:sp macro="" textlink="">
          <xdr:nvSpPr>
            <xdr:cNvPr id="11272" name="Drop Down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3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971550</xdr:colOff>
          <xdr:row>28</xdr:row>
          <xdr:rowOff>0</xdr:rowOff>
        </xdr:to>
        <xdr:sp macro="" textlink="">
          <xdr:nvSpPr>
            <xdr:cNvPr id="11273" name="Drop Down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3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971550</xdr:colOff>
          <xdr:row>29</xdr:row>
          <xdr:rowOff>0</xdr:rowOff>
        </xdr:to>
        <xdr:sp macro="" textlink="">
          <xdr:nvSpPr>
            <xdr:cNvPr id="11274" name="Drop Dow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3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971550</xdr:colOff>
          <xdr:row>41</xdr:row>
          <xdr:rowOff>0</xdr:rowOff>
        </xdr:to>
        <xdr:sp macro="" textlink="">
          <xdr:nvSpPr>
            <xdr:cNvPr id="11275" name="Drop Down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3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971550</xdr:colOff>
          <xdr:row>41</xdr:row>
          <xdr:rowOff>0</xdr:rowOff>
        </xdr:to>
        <xdr:sp macro="" textlink="">
          <xdr:nvSpPr>
            <xdr:cNvPr id="11276" name="Drop Down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3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971550</xdr:colOff>
          <xdr:row>35</xdr:row>
          <xdr:rowOff>0</xdr:rowOff>
        </xdr:to>
        <xdr:sp macro="" textlink="">
          <xdr:nvSpPr>
            <xdr:cNvPr id="11277" name="Drop Down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3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971550</xdr:colOff>
          <xdr:row>35</xdr:row>
          <xdr:rowOff>0</xdr:rowOff>
        </xdr:to>
        <xdr:sp macro="" textlink="">
          <xdr:nvSpPr>
            <xdr:cNvPr id="11278" name="Drop Down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3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971550</xdr:colOff>
          <xdr:row>22</xdr:row>
          <xdr:rowOff>0</xdr:rowOff>
        </xdr:to>
        <xdr:sp macro="" textlink="">
          <xdr:nvSpPr>
            <xdr:cNvPr id="39942" name="Drop Down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4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971550</xdr:colOff>
          <xdr:row>39</xdr:row>
          <xdr:rowOff>0</xdr:rowOff>
        </xdr:to>
        <xdr:sp macro="" textlink="">
          <xdr:nvSpPr>
            <xdr:cNvPr id="39944" name="Drop Down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04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omments" Target="../comments2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ctrlProp" Target="../ctrlProps/ctrlProp25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omments" Target="../comments3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0.xml"/><Relationship Id="rId2" Type="http://schemas.openxmlformats.org/officeDocument/2006/relationships/hyperlink" Target="https://edukatu.org.br/olimpiada-clima/contato.html" TargetMode="External"/><Relationship Id="rId1" Type="http://schemas.openxmlformats.org/officeDocument/2006/relationships/hyperlink" Target="mailto:olimpiada.clima@gmail.com" TargetMode="External"/><Relationship Id="rId6" Type="http://schemas.openxmlformats.org/officeDocument/2006/relationships/ctrlProp" Target="../ctrlProps/ctrlProp49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etesb.sp.gov.br/veicular/wp-content/uploads/sites/6/2019/02/Relat%C3%B3rio-Emiss%C3%B5es-Veiculares-2017.pdf" TargetMode="External"/><Relationship Id="rId13" Type="http://schemas.openxmlformats.org/officeDocument/2006/relationships/hyperlink" Target="https://cetesb.sp.gov.br/veicular/wp-content/uploads/sites/6/2019/02/Relat%C3%B3rio-Emiss%C3%B5es-Veiculares-2017.pdf" TargetMode="External"/><Relationship Id="rId18" Type="http://schemas.openxmlformats.org/officeDocument/2006/relationships/hyperlink" Target="http://dadosenergeticos.energia.sp.gov.br/portalcev2/index.html" TargetMode="External"/><Relationship Id="rId3" Type="http://schemas.openxmlformats.org/officeDocument/2006/relationships/hyperlink" Target="https://www.anac.gov.br/assuntos/dados-e-estatisticas/mercado-do-transporte-aereo/ultimas-publicacoes/anuario-do-transporte-aereo-2013-2017" TargetMode="External"/><Relationship Id="rId21" Type="http://schemas.openxmlformats.org/officeDocument/2006/relationships/hyperlink" Target="https://www.ibge.gov.br/estatisticas/sociais/saude/9050-pesquisa-de-orcamentos-familiares.html?edicao=9059&amp;t=resultados" TargetMode="External"/><Relationship Id="rId7" Type="http://schemas.openxmlformats.org/officeDocument/2006/relationships/hyperlink" Target="https://cetesb.sp.gov.br/veicular/wp-content/uploads/sites/6/2019/02/Relat%C3%B3rio-Emiss%C3%B5es-Veiculares-2017.pdf" TargetMode="External"/><Relationship Id="rId12" Type="http://schemas.openxmlformats.org/officeDocument/2006/relationships/hyperlink" Target="https://cetesb.sp.gov.br/veicular/wp-content/uploads/sites/6/2019/02/Relat%C3%B3rio-Emiss%C3%B5es-Veiculares-2017.pdf" TargetMode="External"/><Relationship Id="rId17" Type="http://schemas.openxmlformats.org/officeDocument/2006/relationships/hyperlink" Target="http://dadosenergeticos.energia.sp.gov.br/portalcev2/index.html" TargetMode="External"/><Relationship Id="rId2" Type="http://schemas.openxmlformats.org/officeDocument/2006/relationships/hyperlink" Target="http://app4.cidades.gov.br/serieHistorica/" TargetMode="External"/><Relationship Id="rId16" Type="http://schemas.openxmlformats.org/officeDocument/2006/relationships/hyperlink" Target="https://www.prefeitura.sp.gov.br/cidade/secretarias/upload/servicos/arquivos/PGIRS-2014.pdf" TargetMode="External"/><Relationship Id="rId20" Type="http://schemas.openxmlformats.org/officeDocument/2006/relationships/hyperlink" Target="https://www.prefeitura.sp.gov.br/cidade/secretarias/upload/servicos/arquivos/PGIRS-2014.pdf" TargetMode="External"/><Relationship Id="rId1" Type="http://schemas.openxmlformats.org/officeDocument/2006/relationships/hyperlink" Target="http://app4.cidades.gov.br/serieHistorica/" TargetMode="External"/><Relationship Id="rId6" Type="http://schemas.openxmlformats.org/officeDocument/2006/relationships/hyperlink" Target="https://cetesb.sp.gov.br/veicular/wp-content/uploads/sites/6/2019/02/Relat%C3%B3rio-Emiss%C3%B5es-Veiculares-2017.pdf" TargetMode="External"/><Relationship Id="rId11" Type="http://schemas.openxmlformats.org/officeDocument/2006/relationships/hyperlink" Target="https://cetesb.sp.gov.br/veicular/wp-content/uploads/sites/6/2019/02/Relat%C3%B3rio-Emiss%C3%B5es-Veiculares-2017.pdf" TargetMode="External"/><Relationship Id="rId5" Type="http://schemas.openxmlformats.org/officeDocument/2006/relationships/hyperlink" Target="https://cetesb.sp.gov.br/veicular/wp-content/uploads/sites/6/2019/02/Relat%C3%B3rio-Emiss%C3%B5es-Veiculares-2017.pdf" TargetMode="External"/><Relationship Id="rId15" Type="http://schemas.openxmlformats.org/officeDocument/2006/relationships/hyperlink" Target="https://www.prefeitura.sp.gov.br/cidade/secretarias/upload/servicos/arquivos/PGIRS-2014.pdf" TargetMode="External"/><Relationship Id="rId10" Type="http://schemas.openxmlformats.org/officeDocument/2006/relationships/hyperlink" Target="http://www.metro.sp.gov.br/metro/institucional/pdf/rel-integrado.pdf" TargetMode="External"/><Relationship Id="rId19" Type="http://schemas.openxmlformats.org/officeDocument/2006/relationships/hyperlink" Target="https://www.prefeitura.sp.gov.br/cidade/secretarias/upload/servicos/arquivos/PGIRS-2014.pdf" TargetMode="External"/><Relationship Id="rId4" Type="http://schemas.openxmlformats.org/officeDocument/2006/relationships/hyperlink" Target="https://www.anac.gov.br/assuntos/dados-e-estatisticas/mercado-do-transporte-aereo/ultimas-publicacoes/anuario-do-transporte-aereo-2013-2017" TargetMode="External"/><Relationship Id="rId9" Type="http://schemas.openxmlformats.org/officeDocument/2006/relationships/hyperlink" Target="https://www.cptm.sp.gov.br/a-companhia/BalancosDemonstrativos/Relat%C3%B3rio%20Integrado%20CPTM%202018.pdf" TargetMode="External"/><Relationship Id="rId14" Type="http://schemas.openxmlformats.org/officeDocument/2006/relationships/hyperlink" Target="http://www.metro.sp.gov.br/pesquisa-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M46"/>
  <sheetViews>
    <sheetView zoomScale="90" zoomScaleNormal="90" workbookViewId="0">
      <selection activeCell="H6" sqref="H6"/>
    </sheetView>
  </sheetViews>
  <sheetFormatPr defaultRowHeight="15.75"/>
  <cols>
    <col min="1" max="1" width="21.375" bestFit="1" customWidth="1"/>
    <col min="2" max="2" width="19.375" bestFit="1" customWidth="1"/>
    <col min="3" max="3" width="20.875" bestFit="1" customWidth="1"/>
    <col min="4" max="4" width="18.625" bestFit="1" customWidth="1"/>
    <col min="5" max="5" width="18.625" customWidth="1"/>
    <col min="6" max="6" width="20.75" bestFit="1" customWidth="1"/>
    <col min="7" max="7" width="26.75" bestFit="1" customWidth="1"/>
    <col min="8" max="8" width="0" hidden="1" customWidth="1"/>
    <col min="9" max="9" width="26.125" bestFit="1" customWidth="1"/>
    <col min="10" max="10" width="19.875" bestFit="1" customWidth="1"/>
    <col min="11" max="11" width="9.25" customWidth="1"/>
    <col min="12" max="12" width="9" customWidth="1"/>
    <col min="13" max="13" width="24.625" bestFit="1" customWidth="1"/>
  </cols>
  <sheetData>
    <row r="1" spans="1:13">
      <c r="A1" s="216" t="s">
        <v>208</v>
      </c>
      <c r="B1" s="216"/>
      <c r="C1" s="216"/>
      <c r="D1" s="216"/>
      <c r="E1" s="216"/>
      <c r="F1" s="197"/>
      <c r="G1" s="197"/>
      <c r="M1" t="s">
        <v>125</v>
      </c>
    </row>
    <row r="2" spans="1:13">
      <c r="A2" s="192"/>
      <c r="B2" s="192"/>
      <c r="C2" s="192"/>
      <c r="D2" s="192"/>
      <c r="E2" s="192"/>
      <c r="F2" s="197"/>
      <c r="G2" s="197"/>
      <c r="M2" s="193"/>
    </row>
    <row r="3" spans="1:13">
      <c r="A3" s="217" t="s">
        <v>187</v>
      </c>
      <c r="B3" s="217"/>
      <c r="C3" s="217"/>
      <c r="D3" s="217"/>
      <c r="E3" s="217"/>
      <c r="F3" s="198"/>
      <c r="G3" s="198"/>
      <c r="M3" s="191"/>
    </row>
    <row r="4" spans="1:13">
      <c r="A4" s="190" t="s">
        <v>183</v>
      </c>
      <c r="B4" s="218"/>
      <c r="C4" s="218"/>
      <c r="D4" s="218"/>
      <c r="E4" s="218"/>
      <c r="F4" s="198"/>
      <c r="G4" s="198"/>
      <c r="M4" s="191"/>
    </row>
    <row r="5" spans="1:13">
      <c r="A5" s="190" t="s">
        <v>184</v>
      </c>
      <c r="B5" s="218"/>
      <c r="C5" s="218"/>
      <c r="D5" s="218"/>
      <c r="E5" s="218"/>
      <c r="F5" s="198"/>
      <c r="G5" s="198"/>
      <c r="M5" s="191"/>
    </row>
    <row r="6" spans="1:13">
      <c r="A6" s="190" t="s">
        <v>186</v>
      </c>
      <c r="B6" s="219"/>
      <c r="C6" s="220"/>
      <c r="D6" s="220"/>
      <c r="E6" s="221"/>
      <c r="F6" s="198"/>
      <c r="G6" s="198"/>
      <c r="M6" s="191"/>
    </row>
    <row r="7" spans="1:13">
      <c r="A7" s="190" t="s">
        <v>185</v>
      </c>
      <c r="B7" s="219"/>
      <c r="C7" s="220"/>
      <c r="D7" s="220"/>
      <c r="E7" s="221"/>
      <c r="F7" s="198"/>
      <c r="G7" s="198"/>
      <c r="M7" s="191"/>
    </row>
    <row r="8" spans="1:13">
      <c r="A8" s="190" t="s">
        <v>205</v>
      </c>
      <c r="B8" s="218"/>
      <c r="C8" s="218"/>
      <c r="D8" s="218"/>
      <c r="E8" s="218"/>
      <c r="F8" s="198"/>
      <c r="G8" s="198"/>
      <c r="M8" s="191"/>
    </row>
    <row r="10" spans="1:13" ht="18.75">
      <c r="A10" s="209" t="s">
        <v>120</v>
      </c>
      <c r="B10" s="210"/>
      <c r="C10" s="210"/>
      <c r="D10" s="210"/>
      <c r="E10" s="210"/>
      <c r="F10" s="210"/>
      <c r="G10" s="210"/>
      <c r="H10" s="210"/>
      <c r="I10" s="210"/>
      <c r="J10" s="211"/>
      <c r="M10" s="212" t="s">
        <v>170</v>
      </c>
    </row>
    <row r="11" spans="1:13" ht="15.75" customHeight="1">
      <c r="A11" s="160" t="s">
        <v>160</v>
      </c>
      <c r="B11" s="213"/>
      <c r="C11" s="214"/>
      <c r="D11" s="215"/>
      <c r="E11" s="158"/>
      <c r="F11" s="158"/>
      <c r="G11" s="158"/>
      <c r="H11" s="158"/>
      <c r="I11" s="158"/>
      <c r="J11" s="159"/>
      <c r="M11" s="212"/>
    </row>
    <row r="12" spans="1:13" ht="15" customHeight="1">
      <c r="A12" s="133" t="s">
        <v>111</v>
      </c>
      <c r="B12" s="134" t="s">
        <v>171</v>
      </c>
      <c r="C12" s="134" t="s">
        <v>148</v>
      </c>
      <c r="D12" s="134" t="s">
        <v>152</v>
      </c>
      <c r="E12" s="134" t="s">
        <v>156</v>
      </c>
      <c r="F12" s="134" t="s">
        <v>172</v>
      </c>
      <c r="G12" s="134" t="s">
        <v>142</v>
      </c>
      <c r="H12" s="135"/>
      <c r="I12" s="135" t="s">
        <v>166</v>
      </c>
      <c r="J12" s="136" t="s">
        <v>165</v>
      </c>
      <c r="M12" s="212"/>
    </row>
    <row r="13" spans="1:13">
      <c r="A13" s="137"/>
      <c r="B13" s="199">
        <v>0</v>
      </c>
      <c r="C13" s="199">
        <v>0</v>
      </c>
      <c r="D13" s="194">
        <v>0</v>
      </c>
      <c r="E13" s="199">
        <v>0</v>
      </c>
      <c r="F13" s="138">
        <f>AVERAGE(C13:E13)</f>
        <v>0</v>
      </c>
      <c r="G13" s="138">
        <f>INDEX('Dados Emissão'!C4:C5,'Redução Peg. Carb. (3 meses)'!H13)</f>
        <v>0</v>
      </c>
      <c r="H13" s="139">
        <v>1</v>
      </c>
      <c r="I13" s="138">
        <f>J13/3</f>
        <v>0</v>
      </c>
      <c r="J13" s="140">
        <f>((B13-C13)+(B13-D13)+(B13-E13))*G13</f>
        <v>0</v>
      </c>
      <c r="M13" s="212"/>
    </row>
    <row r="14" spans="1:13">
      <c r="A14" s="141" t="s">
        <v>122</v>
      </c>
      <c r="B14" s="154"/>
      <c r="C14" s="142"/>
      <c r="D14" s="142"/>
      <c r="E14" s="142"/>
      <c r="F14" s="142"/>
      <c r="G14" s="142"/>
      <c r="H14" s="142"/>
      <c r="I14" s="142"/>
      <c r="J14" s="143">
        <f>SUM(J13)</f>
        <v>0</v>
      </c>
      <c r="M14" s="212"/>
    </row>
    <row r="16" spans="1:13" ht="18.75">
      <c r="A16" s="206" t="s">
        <v>117</v>
      </c>
      <c r="B16" s="207"/>
      <c r="C16" s="207"/>
      <c r="D16" s="207"/>
      <c r="E16" s="207"/>
      <c r="F16" s="207"/>
      <c r="G16" s="207"/>
      <c r="H16" s="207"/>
      <c r="I16" s="207"/>
      <c r="J16" s="208"/>
    </row>
    <row r="17" spans="1:10" ht="15.75" customHeight="1">
      <c r="A17" s="163" t="s">
        <v>160</v>
      </c>
      <c r="B17" s="213"/>
      <c r="C17" s="214"/>
      <c r="D17" s="215"/>
      <c r="E17" s="161"/>
      <c r="F17" s="161"/>
      <c r="G17" s="161"/>
      <c r="H17" s="161"/>
      <c r="I17" s="161"/>
      <c r="J17" s="162"/>
    </row>
    <row r="18" spans="1:10">
      <c r="A18" s="98" t="s">
        <v>111</v>
      </c>
      <c r="B18" s="99" t="s">
        <v>173</v>
      </c>
      <c r="C18" s="99" t="s">
        <v>149</v>
      </c>
      <c r="D18" s="99" t="s">
        <v>153</v>
      </c>
      <c r="E18" s="99" t="s">
        <v>157</v>
      </c>
      <c r="F18" s="99" t="s">
        <v>174</v>
      </c>
      <c r="G18" s="99" t="s">
        <v>143</v>
      </c>
      <c r="H18" s="100"/>
      <c r="I18" s="176" t="s">
        <v>166</v>
      </c>
      <c r="J18" s="101" t="s">
        <v>165</v>
      </c>
    </row>
    <row r="19" spans="1:10" ht="15.75" customHeight="1">
      <c r="A19" s="102"/>
      <c r="B19" s="194">
        <v>0</v>
      </c>
      <c r="C19" s="194">
        <v>0</v>
      </c>
      <c r="D19" s="194">
        <v>0</v>
      </c>
      <c r="E19" s="194">
        <v>0</v>
      </c>
      <c r="F19" s="110">
        <f>AVERAGE(C19:E19)</f>
        <v>0</v>
      </c>
      <c r="G19" s="110">
        <f>INDEX('Dados Emissão'!C2:C3,H19)</f>
        <v>0</v>
      </c>
      <c r="H19" s="111">
        <v>1</v>
      </c>
      <c r="I19" s="110">
        <f>J19/2</f>
        <v>0</v>
      </c>
      <c r="J19" s="112">
        <f>((B19-C19)+(B19-D19))*G19</f>
        <v>0</v>
      </c>
    </row>
    <row r="20" spans="1:10">
      <c r="A20" s="103" t="s">
        <v>123</v>
      </c>
      <c r="B20" s="155"/>
      <c r="C20" s="104"/>
      <c r="D20" s="104"/>
      <c r="E20" s="104"/>
      <c r="F20" s="104"/>
      <c r="G20" s="104"/>
      <c r="H20" s="104"/>
      <c r="I20" s="104"/>
      <c r="J20" s="105">
        <f>J19</f>
        <v>0</v>
      </c>
    </row>
    <row r="22" spans="1:10" ht="18.75">
      <c r="A22" s="227" t="s">
        <v>112</v>
      </c>
      <c r="B22" s="228"/>
      <c r="C22" s="228"/>
      <c r="D22" s="228"/>
      <c r="E22" s="228"/>
      <c r="F22" s="228"/>
      <c r="G22" s="228"/>
      <c r="H22" s="228"/>
      <c r="I22" s="228"/>
      <c r="J22" s="229"/>
    </row>
    <row r="23" spans="1:10" ht="15.75" customHeight="1">
      <c r="A23" s="166" t="s">
        <v>160</v>
      </c>
      <c r="B23" s="213"/>
      <c r="C23" s="214"/>
      <c r="D23" s="215"/>
      <c r="E23" s="164"/>
      <c r="F23" s="164"/>
      <c r="G23" s="164"/>
      <c r="H23" s="164"/>
      <c r="I23" s="164"/>
      <c r="J23" s="165"/>
    </row>
    <row r="24" spans="1:10">
      <c r="A24" s="90" t="s">
        <v>111</v>
      </c>
      <c r="B24" s="91" t="s">
        <v>175</v>
      </c>
      <c r="C24" s="91" t="s">
        <v>150</v>
      </c>
      <c r="D24" s="91" t="s">
        <v>154</v>
      </c>
      <c r="E24" s="91" t="s">
        <v>158</v>
      </c>
      <c r="F24" s="91" t="s">
        <v>176</v>
      </c>
      <c r="G24" s="91" t="s">
        <v>144</v>
      </c>
      <c r="H24" s="92"/>
      <c r="I24" s="175" t="s">
        <v>166</v>
      </c>
      <c r="J24" s="93" t="s">
        <v>165</v>
      </c>
    </row>
    <row r="25" spans="1:10">
      <c r="A25" s="94"/>
      <c r="B25" s="194">
        <v>0</v>
      </c>
      <c r="C25" s="194">
        <v>0</v>
      </c>
      <c r="D25" s="194">
        <v>0</v>
      </c>
      <c r="E25" s="194">
        <v>0</v>
      </c>
      <c r="F25" s="107">
        <f>AVERAGE(C25:E25)</f>
        <v>0</v>
      </c>
      <c r="G25" s="107">
        <f>INDEX('Dados Emissão'!$C$6:$C$13,H25)</f>
        <v>0</v>
      </c>
      <c r="H25" s="108">
        <v>1</v>
      </c>
      <c r="I25" s="107">
        <f>J25/2</f>
        <v>0</v>
      </c>
      <c r="J25" s="109">
        <f>((B25-C25)+(B25-D25))*G25</f>
        <v>0</v>
      </c>
    </row>
    <row r="26" spans="1:10">
      <c r="A26" s="94"/>
      <c r="B26" s="194">
        <v>0</v>
      </c>
      <c r="C26" s="194">
        <v>0</v>
      </c>
      <c r="D26" s="194">
        <v>0</v>
      </c>
      <c r="E26" s="194">
        <v>0</v>
      </c>
      <c r="F26" s="107">
        <f>AVERAGE(C26:E26)</f>
        <v>0</v>
      </c>
      <c r="G26" s="107">
        <f>INDEX('Dados Emissão'!$C$6:$C$13,H26)</f>
        <v>0</v>
      </c>
      <c r="H26" s="108">
        <v>1</v>
      </c>
      <c r="I26" s="107">
        <f t="shared" ref="I26:I29" si="0">J26/2</f>
        <v>0</v>
      </c>
      <c r="J26" s="109">
        <f t="shared" ref="J26:J29" si="1">((B26-C26)+(B26-D26))*G26</f>
        <v>0</v>
      </c>
    </row>
    <row r="27" spans="1:10">
      <c r="A27" s="94"/>
      <c r="B27" s="194">
        <v>0</v>
      </c>
      <c r="C27" s="194">
        <v>0</v>
      </c>
      <c r="D27" s="194">
        <v>0</v>
      </c>
      <c r="E27" s="194">
        <v>0</v>
      </c>
      <c r="F27" s="107">
        <f>AVERAGE(C27:E27)</f>
        <v>0</v>
      </c>
      <c r="G27" s="107">
        <f>INDEX('Dados Emissão'!$C$6:$C$13,H27)</f>
        <v>0</v>
      </c>
      <c r="H27" s="108">
        <v>1</v>
      </c>
      <c r="I27" s="107">
        <f t="shared" si="0"/>
        <v>0</v>
      </c>
      <c r="J27" s="109">
        <f t="shared" si="1"/>
        <v>0</v>
      </c>
    </row>
    <row r="28" spans="1:10">
      <c r="A28" s="94"/>
      <c r="B28" s="194">
        <v>0</v>
      </c>
      <c r="C28" s="194">
        <v>0</v>
      </c>
      <c r="D28" s="194">
        <v>0</v>
      </c>
      <c r="E28" s="194">
        <v>0</v>
      </c>
      <c r="F28" s="107">
        <f>AVERAGE(C28:E28)</f>
        <v>0</v>
      </c>
      <c r="G28" s="107">
        <f>INDEX('Dados Emissão'!$C$6:$C$13,H28)</f>
        <v>0</v>
      </c>
      <c r="H28" s="108">
        <v>1</v>
      </c>
      <c r="I28" s="107">
        <f t="shared" si="0"/>
        <v>0</v>
      </c>
      <c r="J28" s="109">
        <f t="shared" si="1"/>
        <v>0</v>
      </c>
    </row>
    <row r="29" spans="1:10">
      <c r="A29" s="94"/>
      <c r="B29" s="194">
        <v>0</v>
      </c>
      <c r="C29" s="194">
        <v>0</v>
      </c>
      <c r="D29" s="194">
        <v>0</v>
      </c>
      <c r="E29" s="194">
        <v>0</v>
      </c>
      <c r="F29" s="107">
        <f>AVERAGE(C29:E29)</f>
        <v>0</v>
      </c>
      <c r="G29" s="107">
        <f>INDEX('Dados Emissão'!$C$6:$C$13,H29)</f>
        <v>0</v>
      </c>
      <c r="H29" s="108">
        <v>1</v>
      </c>
      <c r="I29" s="107">
        <f t="shared" si="0"/>
        <v>0</v>
      </c>
      <c r="J29" s="109">
        <f t="shared" si="1"/>
        <v>0</v>
      </c>
    </row>
    <row r="30" spans="1:10">
      <c r="A30" s="95" t="s">
        <v>123</v>
      </c>
      <c r="B30" s="156"/>
      <c r="C30" s="96"/>
      <c r="D30" s="96"/>
      <c r="E30" s="96"/>
      <c r="F30" s="96"/>
      <c r="G30" s="96"/>
      <c r="H30" s="96"/>
      <c r="I30" s="96"/>
      <c r="J30" s="97">
        <f>SUM(J25:J29)</f>
        <v>0</v>
      </c>
    </row>
    <row r="32" spans="1:10" ht="18.75">
      <c r="A32" s="230" t="s">
        <v>140</v>
      </c>
      <c r="B32" s="231"/>
      <c r="C32" s="231"/>
      <c r="D32" s="231"/>
      <c r="E32" s="231"/>
      <c r="F32" s="231"/>
      <c r="G32" s="231"/>
      <c r="H32" s="231"/>
      <c r="I32" s="231"/>
      <c r="J32" s="232"/>
    </row>
    <row r="33" spans="1:13" ht="15.75" customHeight="1">
      <c r="A33" s="169" t="s">
        <v>160</v>
      </c>
      <c r="B33" s="213"/>
      <c r="C33" s="214"/>
      <c r="D33" s="215"/>
      <c r="E33" s="167"/>
      <c r="F33" s="167"/>
      <c r="G33" s="167"/>
      <c r="H33" s="167"/>
      <c r="I33" s="167"/>
      <c r="J33" s="168"/>
    </row>
    <row r="34" spans="1:13">
      <c r="A34" s="150" t="s">
        <v>111</v>
      </c>
      <c r="B34" s="152" t="s">
        <v>177</v>
      </c>
      <c r="C34" s="152" t="s">
        <v>151</v>
      </c>
      <c r="D34" s="152" t="s">
        <v>155</v>
      </c>
      <c r="E34" s="152" t="s">
        <v>159</v>
      </c>
      <c r="F34" s="152" t="s">
        <v>178</v>
      </c>
      <c r="G34" s="152" t="s">
        <v>145</v>
      </c>
      <c r="H34" s="87"/>
      <c r="I34" s="174" t="s">
        <v>166</v>
      </c>
      <c r="J34" s="151" t="s">
        <v>165</v>
      </c>
      <c r="K34" s="1"/>
    </row>
    <row r="35" spans="1:13">
      <c r="A35" s="88"/>
      <c r="B35" s="194">
        <v>0</v>
      </c>
      <c r="C35" s="194">
        <v>0</v>
      </c>
      <c r="D35" s="194">
        <v>0</v>
      </c>
      <c r="E35" s="194">
        <v>0</v>
      </c>
      <c r="F35" s="146">
        <f>AVERAGE(C35:E35)</f>
        <v>0</v>
      </c>
      <c r="G35" s="146">
        <f>INDEX('Dados Emissão'!C16:C17,'Redução Peg. Carb. (3 meses)'!H35)</f>
        <v>0</v>
      </c>
      <c r="H35" s="87">
        <v>1</v>
      </c>
      <c r="I35" s="146">
        <f>J35/2</f>
        <v>0</v>
      </c>
      <c r="J35" s="181">
        <f>((B35-C35)+(B35-D35))*G35</f>
        <v>0</v>
      </c>
    </row>
    <row r="36" spans="1:13">
      <c r="A36" s="148" t="s">
        <v>123</v>
      </c>
      <c r="B36" s="89"/>
      <c r="C36" s="89"/>
      <c r="D36" s="89"/>
      <c r="E36" s="89"/>
      <c r="F36" s="89"/>
      <c r="G36" s="89"/>
      <c r="H36" s="89"/>
      <c r="I36" s="89"/>
      <c r="J36" s="106">
        <f>J35</f>
        <v>0</v>
      </c>
    </row>
    <row r="38" spans="1:13" ht="18.75">
      <c r="A38" s="233" t="s">
        <v>121</v>
      </c>
      <c r="B38" s="234"/>
      <c r="C38" s="234"/>
      <c r="D38" s="234"/>
      <c r="E38" s="234"/>
      <c r="F38" s="234"/>
      <c r="G38" s="234"/>
      <c r="H38" s="234"/>
      <c r="I38" s="234"/>
      <c r="J38" s="235"/>
    </row>
    <row r="39" spans="1:13" ht="15.75" customHeight="1">
      <c r="A39" s="172" t="s">
        <v>160</v>
      </c>
      <c r="B39" s="222"/>
      <c r="C39" s="223"/>
      <c r="D39" s="224"/>
      <c r="E39" s="170"/>
      <c r="F39" s="170"/>
      <c r="G39" s="170"/>
      <c r="H39" s="170"/>
      <c r="I39" s="170"/>
      <c r="J39" s="171"/>
    </row>
    <row r="40" spans="1:13">
      <c r="A40" s="123" t="s">
        <v>111</v>
      </c>
      <c r="B40" s="124" t="s">
        <v>177</v>
      </c>
      <c r="C40" s="124" t="s">
        <v>151</v>
      </c>
      <c r="D40" s="124" t="s">
        <v>155</v>
      </c>
      <c r="E40" s="124" t="s">
        <v>159</v>
      </c>
      <c r="F40" s="124" t="s">
        <v>178</v>
      </c>
      <c r="G40" s="124" t="s">
        <v>145</v>
      </c>
      <c r="H40" s="125"/>
      <c r="I40" s="173" t="s">
        <v>166</v>
      </c>
      <c r="J40" s="149" t="s">
        <v>165</v>
      </c>
    </row>
    <row r="41" spans="1:13">
      <c r="A41" s="126"/>
      <c r="B41" s="194">
        <v>0</v>
      </c>
      <c r="C41" s="194">
        <v>0</v>
      </c>
      <c r="D41" s="194">
        <v>0</v>
      </c>
      <c r="E41" s="194">
        <v>0</v>
      </c>
      <c r="F41" s="127">
        <f>AVERAGE(C41:E41)</f>
        <v>0</v>
      </c>
      <c r="G41" s="127">
        <f>INDEX('Dados Emissão'!C14:C15,H41)</f>
        <v>0</v>
      </c>
      <c r="H41" s="128">
        <v>1</v>
      </c>
      <c r="I41" s="127">
        <f>J41/2</f>
        <v>0</v>
      </c>
      <c r="J41" s="129">
        <f>((B41-C41)+(B41-D41))*G41</f>
        <v>0</v>
      </c>
    </row>
    <row r="42" spans="1:13">
      <c r="A42" s="130" t="s">
        <v>123</v>
      </c>
      <c r="B42" s="157"/>
      <c r="C42" s="131"/>
      <c r="D42" s="131"/>
      <c r="E42" s="131"/>
      <c r="F42" s="131"/>
      <c r="G42" s="131"/>
      <c r="H42" s="131"/>
      <c r="I42" s="131"/>
      <c r="J42" s="132">
        <f>J41</f>
        <v>0</v>
      </c>
    </row>
    <row r="45" spans="1:13" ht="15.75" customHeight="1">
      <c r="A45" s="225" t="s">
        <v>167</v>
      </c>
      <c r="B45" s="226"/>
      <c r="C45" s="226"/>
      <c r="D45" s="226"/>
      <c r="E45" s="226"/>
      <c r="F45" s="226"/>
      <c r="G45" s="226"/>
      <c r="H45" s="180"/>
      <c r="I45" s="188" t="s">
        <v>168</v>
      </c>
      <c r="J45" s="179" t="s">
        <v>169</v>
      </c>
      <c r="K45" s="177"/>
      <c r="L45" s="177"/>
      <c r="M45" s="177"/>
    </row>
    <row r="46" spans="1:13">
      <c r="I46" s="182">
        <f>AVERAGE(I13,I19,I25:I29,I35,I41)</f>
        <v>0</v>
      </c>
      <c r="J46" s="178">
        <f>SUM(J42,J36,J30,J20,J14)</f>
        <v>0</v>
      </c>
    </row>
  </sheetData>
  <mergeCells count="19">
    <mergeCell ref="B39:D39"/>
    <mergeCell ref="A45:G45"/>
    <mergeCell ref="B17:D17"/>
    <mergeCell ref="A22:J22"/>
    <mergeCell ref="B23:D23"/>
    <mergeCell ref="A32:J32"/>
    <mergeCell ref="B33:D33"/>
    <mergeCell ref="A38:J38"/>
    <mergeCell ref="A16:J16"/>
    <mergeCell ref="A10:J10"/>
    <mergeCell ref="M10:M14"/>
    <mergeCell ref="B11:D11"/>
    <mergeCell ref="A1:E1"/>
    <mergeCell ref="A3:E3"/>
    <mergeCell ref="B4:E4"/>
    <mergeCell ref="B5:E5"/>
    <mergeCell ref="B6:E6"/>
    <mergeCell ref="B7:E7"/>
    <mergeCell ref="B8:E8"/>
  </mergeCells>
  <conditionalFormatting sqref="M10:M11">
    <cfRule type="cellIs" dxfId="50" priority="16" operator="lessThan">
      <formula>0</formula>
    </cfRule>
  </conditionalFormatting>
  <conditionalFormatting sqref="J13:J14">
    <cfRule type="cellIs" dxfId="49" priority="15" operator="lessThan">
      <formula>0</formula>
    </cfRule>
  </conditionalFormatting>
  <conditionalFormatting sqref="J19:J20">
    <cfRule type="cellIs" dxfId="48" priority="14" operator="lessThan">
      <formula>0</formula>
    </cfRule>
  </conditionalFormatting>
  <conditionalFormatting sqref="J30">
    <cfRule type="cellIs" dxfId="47" priority="13" operator="lessThan">
      <formula>0</formula>
    </cfRule>
  </conditionalFormatting>
  <conditionalFormatting sqref="J36">
    <cfRule type="cellIs" dxfId="46" priority="12" operator="lessThan">
      <formula>0</formula>
    </cfRule>
  </conditionalFormatting>
  <conditionalFormatting sqref="J42">
    <cfRule type="cellIs" dxfId="45" priority="11" operator="lessThan">
      <formula>0</formula>
    </cfRule>
  </conditionalFormatting>
  <conditionalFormatting sqref="J46">
    <cfRule type="cellIs" dxfId="44" priority="10" operator="lessThan">
      <formula>0</formula>
    </cfRule>
  </conditionalFormatting>
  <conditionalFormatting sqref="I13">
    <cfRule type="cellIs" dxfId="43" priority="9" operator="lessThan">
      <formula>0</formula>
    </cfRule>
  </conditionalFormatting>
  <conditionalFormatting sqref="I19">
    <cfRule type="cellIs" dxfId="42" priority="8" operator="lessThan">
      <formula>0</formula>
    </cfRule>
  </conditionalFormatting>
  <conditionalFormatting sqref="I25:I29">
    <cfRule type="cellIs" dxfId="41" priority="7" operator="lessThan">
      <formula>0</formula>
    </cfRule>
  </conditionalFormatting>
  <conditionalFormatting sqref="I35">
    <cfRule type="cellIs" dxfId="40" priority="6" operator="lessThan">
      <formula>0</formula>
    </cfRule>
  </conditionalFormatting>
  <conditionalFormatting sqref="I41">
    <cfRule type="cellIs" dxfId="39" priority="5" operator="lessThan">
      <formula>0</formula>
    </cfRule>
  </conditionalFormatting>
  <conditionalFormatting sqref="I46">
    <cfRule type="cellIs" dxfId="38" priority="4" operator="lessThan">
      <formula>0</formula>
    </cfRule>
  </conditionalFormatting>
  <conditionalFormatting sqref="J25:J29">
    <cfRule type="cellIs" dxfId="37" priority="3" operator="lessThan">
      <formula>0</formula>
    </cfRule>
  </conditionalFormatting>
  <conditionalFormatting sqref="J35">
    <cfRule type="cellIs" dxfId="36" priority="2" operator="lessThan">
      <formula>0</formula>
    </cfRule>
  </conditionalFormatting>
  <conditionalFormatting sqref="J41">
    <cfRule type="cellIs" dxfId="35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8" r:id="rId3" name="Drop Down 2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4" name="Drop Down 3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5" name="Drop Down 4">
              <controlPr defaultSize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0</xdr:col>
                    <xdr:colOff>971550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6" name="Drop Down 5">
              <controlPr defaultSize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0</xdr:col>
                    <xdr:colOff>971550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7" name="Drop Down 6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0</xdr:col>
                    <xdr:colOff>971550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8" name="Drop Down 7">
              <controlPr defaultSize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971550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9" name="Drop Down 8">
              <controlPr defaultSize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0</xdr:col>
                    <xdr:colOff>971550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0" name="Drop Down 9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971550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1" name="Drop Down 10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971550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2" name="Drop Down 11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971550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3" name="Drop Down 12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971550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7" r:id="rId14" name="Drop Down 1">
              <controlPr defaultSize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L46"/>
  <sheetViews>
    <sheetView zoomScale="90" zoomScaleNormal="90" workbookViewId="0">
      <selection activeCell="H6" sqref="H6"/>
    </sheetView>
  </sheetViews>
  <sheetFormatPr defaultRowHeight="15.75"/>
  <cols>
    <col min="1" max="1" width="12.75" customWidth="1"/>
    <col min="2" max="2" width="19.375" bestFit="1" customWidth="1"/>
    <col min="3" max="3" width="20.875" bestFit="1" customWidth="1"/>
    <col min="4" max="4" width="18.625" bestFit="1" customWidth="1"/>
    <col min="5" max="5" width="20.75" bestFit="1" customWidth="1"/>
    <col min="6" max="6" width="26.75" bestFit="1" customWidth="1"/>
    <col min="7" max="7" width="0" hidden="1" customWidth="1"/>
    <col min="8" max="8" width="26.125" bestFit="1" customWidth="1"/>
    <col min="9" max="9" width="19.875" bestFit="1" customWidth="1"/>
    <col min="10" max="10" width="9.25" customWidth="1"/>
    <col min="11" max="11" width="9" customWidth="1"/>
    <col min="12" max="12" width="24.625" bestFit="1" customWidth="1"/>
  </cols>
  <sheetData>
    <row r="1" spans="1:12">
      <c r="A1" s="216" t="s">
        <v>207</v>
      </c>
      <c r="B1" s="216"/>
      <c r="C1" s="216"/>
      <c r="D1" s="216"/>
      <c r="E1" s="216"/>
      <c r="F1" s="197"/>
      <c r="L1" t="s">
        <v>125</v>
      </c>
    </row>
    <row r="2" spans="1:12">
      <c r="A2" s="192"/>
      <c r="B2" s="192"/>
      <c r="C2" s="192"/>
      <c r="D2" s="192"/>
      <c r="E2" s="192"/>
      <c r="F2" s="197"/>
      <c r="L2" s="193"/>
    </row>
    <row r="3" spans="1:12">
      <c r="A3" s="217" t="s">
        <v>187</v>
      </c>
      <c r="B3" s="217"/>
      <c r="C3" s="217"/>
      <c r="D3" s="217"/>
      <c r="E3" s="217"/>
      <c r="F3" s="198"/>
      <c r="L3" s="191"/>
    </row>
    <row r="4" spans="1:12">
      <c r="A4" s="190" t="s">
        <v>183</v>
      </c>
      <c r="B4" s="218"/>
      <c r="C4" s="218"/>
      <c r="D4" s="218"/>
      <c r="E4" s="218"/>
      <c r="F4" s="198"/>
      <c r="L4" s="191"/>
    </row>
    <row r="5" spans="1:12">
      <c r="A5" s="190" t="s">
        <v>184</v>
      </c>
      <c r="B5" s="218"/>
      <c r="C5" s="218"/>
      <c r="D5" s="218"/>
      <c r="E5" s="218"/>
      <c r="F5" s="198"/>
      <c r="L5" s="191"/>
    </row>
    <row r="6" spans="1:12">
      <c r="A6" s="190" t="s">
        <v>186</v>
      </c>
      <c r="B6" s="219"/>
      <c r="C6" s="220"/>
      <c r="D6" s="220"/>
      <c r="E6" s="221"/>
      <c r="F6" s="198"/>
      <c r="L6" s="191"/>
    </row>
    <row r="7" spans="1:12">
      <c r="A7" s="190" t="s">
        <v>185</v>
      </c>
      <c r="B7" s="219"/>
      <c r="C7" s="220"/>
      <c r="D7" s="220"/>
      <c r="E7" s="221"/>
      <c r="F7" s="198"/>
      <c r="L7" s="191"/>
    </row>
    <row r="8" spans="1:12">
      <c r="A8" s="190" t="s">
        <v>205</v>
      </c>
      <c r="B8" s="218"/>
      <c r="C8" s="218"/>
      <c r="D8" s="218"/>
      <c r="E8" s="218"/>
      <c r="F8" s="198"/>
      <c r="L8" s="191"/>
    </row>
    <row r="10" spans="1:12" ht="18.75">
      <c r="A10" s="209" t="s">
        <v>120</v>
      </c>
      <c r="B10" s="210"/>
      <c r="C10" s="210"/>
      <c r="D10" s="210"/>
      <c r="E10" s="210"/>
      <c r="F10" s="210"/>
      <c r="G10" s="210"/>
      <c r="H10" s="210"/>
      <c r="I10" s="211"/>
      <c r="L10" s="212" t="s">
        <v>170</v>
      </c>
    </row>
    <row r="11" spans="1:12" ht="15.75" customHeight="1">
      <c r="A11" s="160" t="s">
        <v>160</v>
      </c>
      <c r="B11" s="213"/>
      <c r="C11" s="214"/>
      <c r="D11" s="215"/>
      <c r="E11" s="158"/>
      <c r="F11" s="158"/>
      <c r="G11" s="158"/>
      <c r="H11" s="158"/>
      <c r="I11" s="159"/>
      <c r="L11" s="212"/>
    </row>
    <row r="12" spans="1:12" ht="15" customHeight="1">
      <c r="A12" s="133" t="s">
        <v>111</v>
      </c>
      <c r="B12" s="134" t="s">
        <v>171</v>
      </c>
      <c r="C12" s="134" t="s">
        <v>148</v>
      </c>
      <c r="D12" s="134" t="s">
        <v>152</v>
      </c>
      <c r="E12" s="134" t="s">
        <v>179</v>
      </c>
      <c r="F12" s="134" t="s">
        <v>142</v>
      </c>
      <c r="G12" s="135"/>
      <c r="H12" s="135" t="s">
        <v>166</v>
      </c>
      <c r="I12" s="136" t="s">
        <v>165</v>
      </c>
      <c r="L12" s="212"/>
    </row>
    <row r="13" spans="1:12">
      <c r="A13" s="137"/>
      <c r="B13" s="199">
        <v>0</v>
      </c>
      <c r="C13" s="199">
        <v>0</v>
      </c>
      <c r="D13" s="194">
        <v>0</v>
      </c>
      <c r="E13" s="138">
        <f>AVERAGE(C13:D13)</f>
        <v>0</v>
      </c>
      <c r="F13" s="138">
        <f>INDEX('Dados Emissão'!C4:C5,'Redução Peg. Carb. (2 meses)'!G13)</f>
        <v>0</v>
      </c>
      <c r="G13" s="139">
        <v>1</v>
      </c>
      <c r="H13" s="138">
        <f>I13/2</f>
        <v>0</v>
      </c>
      <c r="I13" s="140">
        <f>((B13-C13)+(B13-D13))*F13</f>
        <v>0</v>
      </c>
      <c r="L13" s="212"/>
    </row>
    <row r="14" spans="1:12">
      <c r="A14" s="141" t="s">
        <v>122</v>
      </c>
      <c r="B14" s="154"/>
      <c r="C14" s="142"/>
      <c r="D14" s="142"/>
      <c r="E14" s="142"/>
      <c r="F14" s="142"/>
      <c r="G14" s="142"/>
      <c r="H14" s="142"/>
      <c r="I14" s="143">
        <f>SUM(I13)</f>
        <v>0</v>
      </c>
      <c r="L14" s="212"/>
    </row>
    <row r="16" spans="1:12" ht="18.75">
      <c r="A16" s="206" t="s">
        <v>117</v>
      </c>
      <c r="B16" s="207"/>
      <c r="C16" s="207"/>
      <c r="D16" s="207"/>
      <c r="E16" s="207"/>
      <c r="F16" s="207"/>
      <c r="G16" s="207"/>
      <c r="H16" s="207"/>
      <c r="I16" s="208"/>
    </row>
    <row r="17" spans="1:9" ht="15.75" customHeight="1">
      <c r="A17" s="163" t="s">
        <v>160</v>
      </c>
      <c r="B17" s="213"/>
      <c r="C17" s="214"/>
      <c r="D17" s="215"/>
      <c r="E17" s="161"/>
      <c r="F17" s="161"/>
      <c r="G17" s="161"/>
      <c r="H17" s="161"/>
      <c r="I17" s="162"/>
    </row>
    <row r="18" spans="1:9">
      <c r="A18" s="98" t="s">
        <v>111</v>
      </c>
      <c r="B18" s="99" t="s">
        <v>173</v>
      </c>
      <c r="C18" s="99" t="s">
        <v>149</v>
      </c>
      <c r="D18" s="99" t="s">
        <v>153</v>
      </c>
      <c r="E18" s="99" t="s">
        <v>180</v>
      </c>
      <c r="F18" s="99" t="s">
        <v>143</v>
      </c>
      <c r="G18" s="100"/>
      <c r="H18" s="176" t="s">
        <v>166</v>
      </c>
      <c r="I18" s="101" t="s">
        <v>165</v>
      </c>
    </row>
    <row r="19" spans="1:9" ht="15.75" customHeight="1">
      <c r="A19" s="102"/>
      <c r="B19" s="194">
        <v>0</v>
      </c>
      <c r="C19" s="194">
        <v>0</v>
      </c>
      <c r="D19" s="194">
        <v>0</v>
      </c>
      <c r="E19" s="110">
        <f>AVERAGE(C19:D19)</f>
        <v>0</v>
      </c>
      <c r="F19" s="110">
        <f>INDEX('Dados Emissão'!C2:C3,G19)</f>
        <v>0</v>
      </c>
      <c r="G19" s="111">
        <v>1</v>
      </c>
      <c r="H19" s="110">
        <f>I19/2</f>
        <v>0</v>
      </c>
      <c r="I19" s="112">
        <f>((B19-C19)+(B19-D19))*F19</f>
        <v>0</v>
      </c>
    </row>
    <row r="20" spans="1:9">
      <c r="A20" s="103" t="s">
        <v>123</v>
      </c>
      <c r="B20" s="155"/>
      <c r="C20" s="104"/>
      <c r="D20" s="104"/>
      <c r="E20" s="104"/>
      <c r="F20" s="104"/>
      <c r="G20" s="104"/>
      <c r="H20" s="104"/>
      <c r="I20" s="105">
        <f>I19</f>
        <v>0</v>
      </c>
    </row>
    <row r="22" spans="1:9" ht="18.75">
      <c r="A22" s="227" t="s">
        <v>112</v>
      </c>
      <c r="B22" s="228"/>
      <c r="C22" s="228"/>
      <c r="D22" s="228"/>
      <c r="E22" s="228"/>
      <c r="F22" s="228"/>
      <c r="G22" s="228"/>
      <c r="H22" s="228"/>
      <c r="I22" s="229"/>
    </row>
    <row r="23" spans="1:9" ht="15.75" customHeight="1">
      <c r="A23" s="166" t="s">
        <v>160</v>
      </c>
      <c r="B23" s="213"/>
      <c r="C23" s="214"/>
      <c r="D23" s="215"/>
      <c r="E23" s="164"/>
      <c r="F23" s="164"/>
      <c r="G23" s="164"/>
      <c r="H23" s="164"/>
      <c r="I23" s="165"/>
    </row>
    <row r="24" spans="1:9">
      <c r="A24" s="90" t="s">
        <v>111</v>
      </c>
      <c r="B24" s="91" t="s">
        <v>175</v>
      </c>
      <c r="C24" s="91" t="s">
        <v>150</v>
      </c>
      <c r="D24" s="91" t="s">
        <v>154</v>
      </c>
      <c r="E24" s="91" t="s">
        <v>181</v>
      </c>
      <c r="F24" s="91" t="s">
        <v>144</v>
      </c>
      <c r="G24" s="92"/>
      <c r="H24" s="175" t="s">
        <v>166</v>
      </c>
      <c r="I24" s="93" t="s">
        <v>165</v>
      </c>
    </row>
    <row r="25" spans="1:9">
      <c r="A25" s="94"/>
      <c r="B25" s="194">
        <v>0</v>
      </c>
      <c r="C25" s="194">
        <v>0</v>
      </c>
      <c r="D25" s="194">
        <v>0</v>
      </c>
      <c r="E25" s="107">
        <f>AVERAGE(C25:D25)</f>
        <v>0</v>
      </c>
      <c r="F25" s="107">
        <f>INDEX('Dados Emissão'!$C$6:$C$13,G25)</f>
        <v>0</v>
      </c>
      <c r="G25" s="108">
        <v>1</v>
      </c>
      <c r="H25" s="107">
        <f>I25/2</f>
        <v>0</v>
      </c>
      <c r="I25" s="109">
        <f>((B25-C25)+(B25-D25))*F25</f>
        <v>0</v>
      </c>
    </row>
    <row r="26" spans="1:9">
      <c r="A26" s="94"/>
      <c r="B26" s="194">
        <v>0</v>
      </c>
      <c r="C26" s="194">
        <v>0</v>
      </c>
      <c r="D26" s="194">
        <v>0</v>
      </c>
      <c r="E26" s="107">
        <f>AVERAGE(C26:D26)</f>
        <v>0</v>
      </c>
      <c r="F26" s="107">
        <f>INDEX('Dados Emissão'!$C$6:$C$13,G26)</f>
        <v>0</v>
      </c>
      <c r="G26" s="108">
        <v>1</v>
      </c>
      <c r="H26" s="107">
        <f t="shared" ref="H26:H29" si="0">I26/2</f>
        <v>0</v>
      </c>
      <c r="I26" s="109">
        <f>((B26-C26)+(B26-D26))*F26</f>
        <v>0</v>
      </c>
    </row>
    <row r="27" spans="1:9">
      <c r="A27" s="94"/>
      <c r="B27" s="194">
        <v>0</v>
      </c>
      <c r="C27" s="194">
        <v>0</v>
      </c>
      <c r="D27" s="194">
        <v>0</v>
      </c>
      <c r="E27" s="107">
        <f>AVERAGE(C27:D27)</f>
        <v>0</v>
      </c>
      <c r="F27" s="107">
        <f>INDEX('Dados Emissão'!$C$6:$C$13,G27)</f>
        <v>0</v>
      </c>
      <c r="G27" s="108">
        <v>1</v>
      </c>
      <c r="H27" s="107">
        <f t="shared" si="0"/>
        <v>0</v>
      </c>
      <c r="I27" s="109">
        <f>((B27-C27)+(B27-D27))*F27</f>
        <v>0</v>
      </c>
    </row>
    <row r="28" spans="1:9">
      <c r="A28" s="94"/>
      <c r="B28" s="194">
        <v>0</v>
      </c>
      <c r="C28" s="194">
        <v>0</v>
      </c>
      <c r="D28" s="194">
        <v>0</v>
      </c>
      <c r="E28" s="107">
        <f>AVERAGE(C28:D28)</f>
        <v>0</v>
      </c>
      <c r="F28" s="107">
        <f>INDEX('Dados Emissão'!$C$6:$C$13,G28)</f>
        <v>0</v>
      </c>
      <c r="G28" s="108">
        <v>1</v>
      </c>
      <c r="H28" s="107">
        <f t="shared" si="0"/>
        <v>0</v>
      </c>
      <c r="I28" s="109">
        <f>((B28-C28)+(B28-D28))*F28</f>
        <v>0</v>
      </c>
    </row>
    <row r="29" spans="1:9">
      <c r="A29" s="94"/>
      <c r="B29" s="194">
        <v>0</v>
      </c>
      <c r="C29" s="194">
        <v>0</v>
      </c>
      <c r="D29" s="194">
        <v>0</v>
      </c>
      <c r="E29" s="107">
        <f>AVERAGE(C29:D29)</f>
        <v>0</v>
      </c>
      <c r="F29" s="107">
        <f>INDEX('Dados Emissão'!$C$6:$C$13,G29)</f>
        <v>0</v>
      </c>
      <c r="G29" s="108">
        <v>1</v>
      </c>
      <c r="H29" s="107">
        <f t="shared" si="0"/>
        <v>0</v>
      </c>
      <c r="I29" s="109">
        <f>((B29-C29)+(B29-D29))*F29</f>
        <v>0</v>
      </c>
    </row>
    <row r="30" spans="1:9">
      <c r="A30" s="95" t="s">
        <v>123</v>
      </c>
      <c r="B30" s="156"/>
      <c r="C30" s="96"/>
      <c r="D30" s="96"/>
      <c r="E30" s="96"/>
      <c r="F30" s="96"/>
      <c r="G30" s="96"/>
      <c r="H30" s="96"/>
      <c r="I30" s="97">
        <f>SUM(I25:I29)</f>
        <v>0</v>
      </c>
    </row>
    <row r="32" spans="1:9" ht="18.75">
      <c r="A32" s="230" t="s">
        <v>140</v>
      </c>
      <c r="B32" s="231"/>
      <c r="C32" s="231"/>
      <c r="D32" s="231"/>
      <c r="E32" s="231"/>
      <c r="F32" s="231"/>
      <c r="G32" s="231"/>
      <c r="H32" s="231"/>
      <c r="I32" s="232"/>
    </row>
    <row r="33" spans="1:12" ht="15.75" customHeight="1">
      <c r="A33" s="169" t="s">
        <v>160</v>
      </c>
      <c r="B33" s="213"/>
      <c r="C33" s="214"/>
      <c r="D33" s="215"/>
      <c r="E33" s="167"/>
      <c r="F33" s="167"/>
      <c r="G33" s="167"/>
      <c r="H33" s="167"/>
      <c r="I33" s="168"/>
    </row>
    <row r="34" spans="1:12">
      <c r="A34" s="150" t="s">
        <v>111</v>
      </c>
      <c r="B34" s="152" t="s">
        <v>177</v>
      </c>
      <c r="C34" s="152" t="s">
        <v>151</v>
      </c>
      <c r="D34" s="152" t="s">
        <v>155</v>
      </c>
      <c r="E34" s="152" t="s">
        <v>182</v>
      </c>
      <c r="F34" s="152" t="s">
        <v>145</v>
      </c>
      <c r="G34" s="87"/>
      <c r="H34" s="174" t="s">
        <v>166</v>
      </c>
      <c r="I34" s="151" t="s">
        <v>165</v>
      </c>
      <c r="J34" s="1"/>
    </row>
    <row r="35" spans="1:12">
      <c r="A35" s="88"/>
      <c r="B35" s="194">
        <v>0</v>
      </c>
      <c r="C35" s="194">
        <v>0</v>
      </c>
      <c r="D35" s="194">
        <v>0</v>
      </c>
      <c r="E35" s="146">
        <f>AVERAGE(C35:D35)</f>
        <v>0</v>
      </c>
      <c r="F35" s="146">
        <f>INDEX('Dados Emissão'!C16:C17,'Redução Peg. Carb. (2 meses)'!G35)</f>
        <v>0</v>
      </c>
      <c r="G35" s="87">
        <v>1</v>
      </c>
      <c r="H35" s="146">
        <f>I35/2</f>
        <v>0</v>
      </c>
      <c r="I35" s="181">
        <f>((B35-C35)+(B35-D35))*F35</f>
        <v>0</v>
      </c>
    </row>
    <row r="36" spans="1:12">
      <c r="A36" s="148" t="s">
        <v>123</v>
      </c>
      <c r="B36" s="89"/>
      <c r="C36" s="89"/>
      <c r="D36" s="89"/>
      <c r="E36" s="89"/>
      <c r="F36" s="89"/>
      <c r="G36" s="89"/>
      <c r="H36" s="89"/>
      <c r="I36" s="106">
        <f>I35</f>
        <v>0</v>
      </c>
    </row>
    <row r="38" spans="1:12" ht="18.75">
      <c r="A38" s="233" t="s">
        <v>121</v>
      </c>
      <c r="B38" s="234"/>
      <c r="C38" s="234"/>
      <c r="D38" s="234"/>
      <c r="E38" s="234"/>
      <c r="F38" s="234"/>
      <c r="G38" s="234"/>
      <c r="H38" s="234"/>
      <c r="I38" s="235"/>
    </row>
    <row r="39" spans="1:12" ht="15.75" customHeight="1">
      <c r="A39" s="172" t="s">
        <v>160</v>
      </c>
      <c r="B39" s="222"/>
      <c r="C39" s="223"/>
      <c r="D39" s="224"/>
      <c r="E39" s="170"/>
      <c r="F39" s="170"/>
      <c r="G39" s="170"/>
      <c r="H39" s="170"/>
      <c r="I39" s="171"/>
    </row>
    <row r="40" spans="1:12">
      <c r="A40" s="123" t="s">
        <v>111</v>
      </c>
      <c r="B40" s="124" t="s">
        <v>177</v>
      </c>
      <c r="C40" s="124" t="s">
        <v>151</v>
      </c>
      <c r="D40" s="124" t="s">
        <v>155</v>
      </c>
      <c r="E40" s="124" t="s">
        <v>182</v>
      </c>
      <c r="F40" s="124" t="s">
        <v>145</v>
      </c>
      <c r="G40" s="125"/>
      <c r="H40" s="173" t="s">
        <v>166</v>
      </c>
      <c r="I40" s="149" t="s">
        <v>165</v>
      </c>
    </row>
    <row r="41" spans="1:12">
      <c r="A41" s="126"/>
      <c r="B41" s="194">
        <v>0</v>
      </c>
      <c r="C41" s="194">
        <v>0</v>
      </c>
      <c r="D41" s="194">
        <v>0</v>
      </c>
      <c r="E41" s="127">
        <f>AVERAGE(C41:D41)</f>
        <v>0</v>
      </c>
      <c r="F41" s="127">
        <f>INDEX('Dados Emissão'!C14:C15,G41)</f>
        <v>0</v>
      </c>
      <c r="G41" s="128">
        <v>1</v>
      </c>
      <c r="H41" s="127">
        <f>I41/2</f>
        <v>0</v>
      </c>
      <c r="I41" s="129">
        <f>((B41-C41)+(B41-D41))*F41</f>
        <v>0</v>
      </c>
    </row>
    <row r="42" spans="1:12">
      <c r="A42" s="130" t="s">
        <v>123</v>
      </c>
      <c r="B42" s="157"/>
      <c r="C42" s="131"/>
      <c r="D42" s="131"/>
      <c r="E42" s="131"/>
      <c r="F42" s="131"/>
      <c r="G42" s="131"/>
      <c r="H42" s="131"/>
      <c r="I42" s="132">
        <f>I41</f>
        <v>0</v>
      </c>
    </row>
    <row r="45" spans="1:12" ht="15.75" customHeight="1">
      <c r="A45" s="225" t="s">
        <v>167</v>
      </c>
      <c r="B45" s="226"/>
      <c r="C45" s="226"/>
      <c r="D45" s="226"/>
      <c r="E45" s="226"/>
      <c r="F45" s="226"/>
      <c r="G45" s="180"/>
      <c r="H45" s="189" t="s">
        <v>168</v>
      </c>
      <c r="I45" s="179" t="s">
        <v>169</v>
      </c>
      <c r="J45" s="177"/>
      <c r="K45" s="177"/>
      <c r="L45" s="177"/>
    </row>
    <row r="46" spans="1:12">
      <c r="H46" s="182">
        <f>AVERAGE(H13,H19,H25:H29,H35,H41)</f>
        <v>0</v>
      </c>
      <c r="I46" s="178">
        <f>SUM(I42,I36,I30,I20,I14)</f>
        <v>0</v>
      </c>
    </row>
  </sheetData>
  <mergeCells count="19">
    <mergeCell ref="B7:E7"/>
    <mergeCell ref="B8:E8"/>
    <mergeCell ref="A10:I10"/>
    <mergeCell ref="A1:E1"/>
    <mergeCell ref="A3:E3"/>
    <mergeCell ref="B4:E4"/>
    <mergeCell ref="B5:E5"/>
    <mergeCell ref="B6:E6"/>
    <mergeCell ref="L10:L14"/>
    <mergeCell ref="B11:D11"/>
    <mergeCell ref="B39:D39"/>
    <mergeCell ref="A45:F45"/>
    <mergeCell ref="B17:D17"/>
    <mergeCell ref="A22:I22"/>
    <mergeCell ref="B23:D23"/>
    <mergeCell ref="A32:I32"/>
    <mergeCell ref="B33:D33"/>
    <mergeCell ref="A38:I38"/>
    <mergeCell ref="A16:I16"/>
  </mergeCells>
  <conditionalFormatting sqref="L10:L11">
    <cfRule type="cellIs" dxfId="34" priority="16" operator="lessThan">
      <formula>0</formula>
    </cfRule>
  </conditionalFormatting>
  <conditionalFormatting sqref="I13:I14">
    <cfRule type="cellIs" dxfId="33" priority="15" operator="lessThan">
      <formula>0</formula>
    </cfRule>
  </conditionalFormatting>
  <conditionalFormatting sqref="I19:I20">
    <cfRule type="cellIs" dxfId="32" priority="14" operator="lessThan">
      <formula>0</formula>
    </cfRule>
  </conditionalFormatting>
  <conditionalFormatting sqref="I30">
    <cfRule type="cellIs" dxfId="31" priority="13" operator="lessThan">
      <formula>0</formula>
    </cfRule>
  </conditionalFormatting>
  <conditionalFormatting sqref="I36">
    <cfRule type="cellIs" dxfId="30" priority="12" operator="lessThan">
      <formula>0</formula>
    </cfRule>
  </conditionalFormatting>
  <conditionalFormatting sqref="I42">
    <cfRule type="cellIs" dxfId="29" priority="11" operator="lessThan">
      <formula>0</formula>
    </cfRule>
  </conditionalFormatting>
  <conditionalFormatting sqref="I46">
    <cfRule type="cellIs" dxfId="28" priority="10" operator="lessThan">
      <formula>0</formula>
    </cfRule>
  </conditionalFormatting>
  <conditionalFormatting sqref="H13">
    <cfRule type="cellIs" dxfId="27" priority="9" operator="lessThan">
      <formula>0</formula>
    </cfRule>
  </conditionalFormatting>
  <conditionalFormatting sqref="H19">
    <cfRule type="cellIs" dxfId="26" priority="8" operator="lessThan">
      <formula>0</formula>
    </cfRule>
  </conditionalFormatting>
  <conditionalFormatting sqref="H25:H29">
    <cfRule type="cellIs" dxfId="25" priority="7" operator="lessThan">
      <formula>0</formula>
    </cfRule>
  </conditionalFormatting>
  <conditionalFormatting sqref="H35">
    <cfRule type="cellIs" dxfId="24" priority="6" operator="lessThan">
      <formula>0</formula>
    </cfRule>
  </conditionalFormatting>
  <conditionalFormatting sqref="H41">
    <cfRule type="cellIs" dxfId="23" priority="5" operator="lessThan">
      <formula>0</formula>
    </cfRule>
  </conditionalFormatting>
  <conditionalFormatting sqref="H46">
    <cfRule type="cellIs" dxfId="22" priority="4" operator="lessThan">
      <formula>0</formula>
    </cfRule>
  </conditionalFormatting>
  <conditionalFormatting sqref="I25:I29">
    <cfRule type="cellIs" dxfId="21" priority="3" operator="lessThan">
      <formula>0</formula>
    </cfRule>
  </conditionalFormatting>
  <conditionalFormatting sqref="I35">
    <cfRule type="cellIs" dxfId="20" priority="2" operator="lessThan">
      <formula>0</formula>
    </cfRule>
  </conditionalFormatting>
  <conditionalFormatting sqref="I41">
    <cfRule type="cellIs" dxfId="19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3" name="Drop Down 1">
              <controlPr defaultSize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5" name="Drop Down 3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6" name="Drop Down 4">
              <controlPr defaultSize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7" name="Drop Down 5">
              <controlPr defaultSize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8" name="Drop Down 6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9" name="Drop Down 7">
              <controlPr defaultSize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1" name="Drop Down 9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2" name="Drop Down 10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3" name="Drop Down 11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4" name="Drop Down 12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3"/>
  <dimension ref="A1:J46"/>
  <sheetViews>
    <sheetView topLeftCell="A31" zoomScale="90" zoomScaleNormal="90" workbookViewId="0">
      <selection activeCell="H6" sqref="H6"/>
    </sheetView>
  </sheetViews>
  <sheetFormatPr defaultRowHeight="15.75"/>
  <cols>
    <col min="1" max="1" width="15.25" customWidth="1"/>
    <col min="2" max="2" width="19.375" bestFit="1" customWidth="1"/>
    <col min="3" max="3" width="20.875" bestFit="1" customWidth="1"/>
    <col min="4" max="4" width="26.75" bestFit="1" customWidth="1"/>
    <col min="5" max="5" width="0" hidden="1" customWidth="1"/>
    <col min="6" max="6" width="26.125" bestFit="1" customWidth="1"/>
    <col min="7" max="7" width="19.875" bestFit="1" customWidth="1"/>
    <col min="8" max="8" width="9.25" customWidth="1"/>
    <col min="9" max="9" width="9" customWidth="1"/>
    <col min="10" max="10" width="24.625" bestFit="1" customWidth="1"/>
  </cols>
  <sheetData>
    <row r="1" spans="1:10">
      <c r="A1" s="216" t="s">
        <v>206</v>
      </c>
      <c r="B1" s="216"/>
      <c r="C1" s="216"/>
      <c r="D1" s="216"/>
      <c r="E1" s="216"/>
      <c r="J1" t="s">
        <v>125</v>
      </c>
    </row>
    <row r="2" spans="1:10">
      <c r="A2" s="192"/>
      <c r="B2" s="192"/>
      <c r="C2" s="192"/>
      <c r="D2" s="192"/>
      <c r="E2" s="192"/>
      <c r="J2" s="193"/>
    </row>
    <row r="3" spans="1:10">
      <c r="A3" s="217" t="s">
        <v>187</v>
      </c>
      <c r="B3" s="217"/>
      <c r="C3" s="217"/>
      <c r="D3" s="217"/>
      <c r="E3" s="217"/>
      <c r="J3" s="191"/>
    </row>
    <row r="4" spans="1:10">
      <c r="A4" s="190" t="s">
        <v>183</v>
      </c>
      <c r="B4" s="218"/>
      <c r="C4" s="218"/>
      <c r="D4" s="218"/>
      <c r="E4" s="218"/>
      <c r="J4" s="191"/>
    </row>
    <row r="5" spans="1:10">
      <c r="A5" s="190" t="s">
        <v>184</v>
      </c>
      <c r="B5" s="218"/>
      <c r="C5" s="218"/>
      <c r="D5" s="218"/>
      <c r="E5" s="218"/>
      <c r="J5" s="191"/>
    </row>
    <row r="6" spans="1:10">
      <c r="A6" s="190" t="s">
        <v>186</v>
      </c>
      <c r="B6" s="219"/>
      <c r="C6" s="220"/>
      <c r="D6" s="220"/>
      <c r="E6" s="221"/>
      <c r="J6" s="191"/>
    </row>
    <row r="7" spans="1:10">
      <c r="A7" s="190" t="s">
        <v>185</v>
      </c>
      <c r="B7" s="219"/>
      <c r="C7" s="220"/>
      <c r="D7" s="220"/>
      <c r="E7" s="221"/>
      <c r="J7" s="191"/>
    </row>
    <row r="8" spans="1:10">
      <c r="A8" s="190" t="s">
        <v>205</v>
      </c>
      <c r="B8" s="218"/>
      <c r="C8" s="218"/>
      <c r="D8" s="218"/>
      <c r="E8" s="218"/>
      <c r="J8" s="191"/>
    </row>
    <row r="9" spans="1:10">
      <c r="J9" s="196"/>
    </row>
    <row r="10" spans="1:10" ht="18.75">
      <c r="A10" s="209" t="s">
        <v>120</v>
      </c>
      <c r="B10" s="210"/>
      <c r="C10" s="210"/>
      <c r="D10" s="210"/>
      <c r="E10" s="210"/>
      <c r="F10" s="210"/>
      <c r="G10" s="211"/>
      <c r="J10" s="212" t="s">
        <v>170</v>
      </c>
    </row>
    <row r="11" spans="1:10" ht="15.75" customHeight="1">
      <c r="A11" s="160" t="s">
        <v>160</v>
      </c>
      <c r="B11" s="213"/>
      <c r="C11" s="214"/>
      <c r="D11" s="158"/>
      <c r="E11" s="158"/>
      <c r="F11" s="158"/>
      <c r="G11" s="159"/>
      <c r="J11" s="212"/>
    </row>
    <row r="12" spans="1:10" ht="15" customHeight="1">
      <c r="A12" s="133" t="s">
        <v>111</v>
      </c>
      <c r="B12" s="134" t="s">
        <v>171</v>
      </c>
      <c r="C12" s="134" t="s">
        <v>148</v>
      </c>
      <c r="D12" s="134" t="s">
        <v>142</v>
      </c>
      <c r="E12" s="135"/>
      <c r="F12" s="135" t="s">
        <v>166</v>
      </c>
      <c r="G12" s="136" t="s">
        <v>165</v>
      </c>
      <c r="J12" s="212"/>
    </row>
    <row r="13" spans="1:10">
      <c r="A13" s="137"/>
      <c r="B13" s="199">
        <v>0</v>
      </c>
      <c r="C13" s="199">
        <v>0</v>
      </c>
      <c r="D13" s="138">
        <f>INDEX('Dados Emissão'!C4:C5,'Redução Peg. Carb. (1 mês)'!E13)</f>
        <v>0</v>
      </c>
      <c r="E13" s="139">
        <v>1</v>
      </c>
      <c r="F13" s="138">
        <f>G13</f>
        <v>0</v>
      </c>
      <c r="G13" s="140">
        <f>((B13-C13))*D13</f>
        <v>0</v>
      </c>
      <c r="J13" s="212"/>
    </row>
    <row r="14" spans="1:10">
      <c r="A14" s="141" t="s">
        <v>122</v>
      </c>
      <c r="B14" s="154"/>
      <c r="C14" s="142"/>
      <c r="D14" s="142"/>
      <c r="E14" s="142"/>
      <c r="F14" s="142"/>
      <c r="G14" s="143">
        <f>SUM(G13)</f>
        <v>0</v>
      </c>
      <c r="J14" s="212"/>
    </row>
    <row r="16" spans="1:10" ht="18.75">
      <c r="A16" s="206" t="s">
        <v>117</v>
      </c>
      <c r="B16" s="207"/>
      <c r="C16" s="207"/>
      <c r="D16" s="207"/>
      <c r="E16" s="207"/>
      <c r="F16" s="207"/>
      <c r="G16" s="208"/>
    </row>
    <row r="17" spans="1:7" ht="15.75" customHeight="1">
      <c r="A17" s="163" t="s">
        <v>160</v>
      </c>
      <c r="B17" s="213"/>
      <c r="C17" s="214"/>
      <c r="D17" s="161"/>
      <c r="E17" s="161"/>
      <c r="F17" s="161"/>
      <c r="G17" s="162"/>
    </row>
    <row r="18" spans="1:7">
      <c r="A18" s="98" t="s">
        <v>111</v>
      </c>
      <c r="B18" s="99" t="s">
        <v>173</v>
      </c>
      <c r="C18" s="99" t="s">
        <v>149</v>
      </c>
      <c r="D18" s="99" t="s">
        <v>143</v>
      </c>
      <c r="E18" s="100"/>
      <c r="F18" s="176" t="s">
        <v>166</v>
      </c>
      <c r="G18" s="101" t="s">
        <v>165</v>
      </c>
    </row>
    <row r="19" spans="1:7" ht="15.75" customHeight="1">
      <c r="A19" s="102"/>
      <c r="B19" s="194">
        <v>0</v>
      </c>
      <c r="C19" s="194">
        <v>0</v>
      </c>
      <c r="D19" s="110">
        <f>INDEX('Dados Emissão'!C2:C3,E19)</f>
        <v>0</v>
      </c>
      <c r="E19" s="111">
        <v>1</v>
      </c>
      <c r="F19" s="110">
        <f>G19</f>
        <v>0</v>
      </c>
      <c r="G19" s="112">
        <f>((B19-C19))*D19</f>
        <v>0</v>
      </c>
    </row>
    <row r="20" spans="1:7">
      <c r="A20" s="103" t="s">
        <v>123</v>
      </c>
      <c r="B20" s="155"/>
      <c r="C20" s="104"/>
      <c r="D20" s="104"/>
      <c r="E20" s="104"/>
      <c r="F20" s="104"/>
      <c r="G20" s="105">
        <f>SUM(G19)</f>
        <v>0</v>
      </c>
    </row>
    <row r="22" spans="1:7" ht="18.75">
      <c r="A22" s="227" t="s">
        <v>112</v>
      </c>
      <c r="B22" s="228"/>
      <c r="C22" s="228"/>
      <c r="D22" s="228"/>
      <c r="E22" s="228"/>
      <c r="F22" s="228"/>
      <c r="G22" s="229"/>
    </row>
    <row r="23" spans="1:7" ht="15.75" customHeight="1">
      <c r="A23" s="166" t="s">
        <v>160</v>
      </c>
      <c r="B23" s="213"/>
      <c r="C23" s="214"/>
      <c r="D23" s="164"/>
      <c r="E23" s="164"/>
      <c r="F23" s="164"/>
      <c r="G23" s="165"/>
    </row>
    <row r="24" spans="1:7">
      <c r="A24" s="90" t="s">
        <v>111</v>
      </c>
      <c r="B24" s="91" t="s">
        <v>175</v>
      </c>
      <c r="C24" s="91" t="s">
        <v>150</v>
      </c>
      <c r="D24" s="91" t="s">
        <v>144</v>
      </c>
      <c r="E24" s="92"/>
      <c r="F24" s="175" t="s">
        <v>166</v>
      </c>
      <c r="G24" s="93" t="s">
        <v>165</v>
      </c>
    </row>
    <row r="25" spans="1:7">
      <c r="A25" s="94"/>
      <c r="B25" s="194">
        <v>0</v>
      </c>
      <c r="C25" s="194">
        <v>0</v>
      </c>
      <c r="D25" s="107">
        <f>INDEX('Dados Emissão'!$C$6:$C$13,E25)</f>
        <v>0</v>
      </c>
      <c r="E25" s="108">
        <v>1</v>
      </c>
      <c r="F25" s="107">
        <f>G25</f>
        <v>0</v>
      </c>
      <c r="G25" s="109">
        <f>((B25-C25))*D25</f>
        <v>0</v>
      </c>
    </row>
    <row r="26" spans="1:7">
      <c r="A26" s="94"/>
      <c r="B26" s="194">
        <v>0</v>
      </c>
      <c r="C26" s="194">
        <v>0</v>
      </c>
      <c r="D26" s="107">
        <f>INDEX('Dados Emissão'!$C$6:$C$13,E26)</f>
        <v>0</v>
      </c>
      <c r="E26" s="108">
        <v>1</v>
      </c>
      <c r="F26" s="107">
        <f>G26</f>
        <v>0</v>
      </c>
      <c r="G26" s="109">
        <f t="shared" ref="G26:G29" si="0">((B26-C26))*D26</f>
        <v>0</v>
      </c>
    </row>
    <row r="27" spans="1:7">
      <c r="A27" s="94"/>
      <c r="B27" s="194">
        <v>0</v>
      </c>
      <c r="C27" s="194">
        <v>0</v>
      </c>
      <c r="D27" s="107">
        <f>INDEX('Dados Emissão'!$C$6:$C$13,E27)</f>
        <v>0</v>
      </c>
      <c r="E27" s="108">
        <v>1</v>
      </c>
      <c r="F27" s="107">
        <f>G27</f>
        <v>0</v>
      </c>
      <c r="G27" s="109">
        <f t="shared" si="0"/>
        <v>0</v>
      </c>
    </row>
    <row r="28" spans="1:7">
      <c r="A28" s="94"/>
      <c r="B28" s="194">
        <v>0</v>
      </c>
      <c r="C28" s="194">
        <v>0</v>
      </c>
      <c r="D28" s="107">
        <f>INDEX('Dados Emissão'!$C$6:$C$13,E28)</f>
        <v>0</v>
      </c>
      <c r="E28" s="108">
        <v>1</v>
      </c>
      <c r="F28" s="107">
        <f>G28</f>
        <v>0</v>
      </c>
      <c r="G28" s="109">
        <f t="shared" si="0"/>
        <v>0</v>
      </c>
    </row>
    <row r="29" spans="1:7">
      <c r="A29" s="94"/>
      <c r="B29" s="194">
        <v>0</v>
      </c>
      <c r="C29" s="194">
        <v>0</v>
      </c>
      <c r="D29" s="107">
        <f>INDEX('Dados Emissão'!$C$6:$C$13,E29)</f>
        <v>0</v>
      </c>
      <c r="E29" s="108">
        <v>1</v>
      </c>
      <c r="F29" s="107">
        <f>G29</f>
        <v>0</v>
      </c>
      <c r="G29" s="109">
        <f t="shared" si="0"/>
        <v>0</v>
      </c>
    </row>
    <row r="30" spans="1:7">
      <c r="A30" s="95" t="s">
        <v>123</v>
      </c>
      <c r="B30" s="156"/>
      <c r="C30" s="96"/>
      <c r="D30" s="96"/>
      <c r="E30" s="96"/>
      <c r="F30" s="96"/>
      <c r="G30" s="97">
        <f>SUM(G25:G29)</f>
        <v>0</v>
      </c>
    </row>
    <row r="32" spans="1:7" ht="18.75">
      <c r="A32" s="230" t="s">
        <v>140</v>
      </c>
      <c r="B32" s="231"/>
      <c r="C32" s="231"/>
      <c r="D32" s="231"/>
      <c r="E32" s="231"/>
      <c r="F32" s="231"/>
      <c r="G32" s="232"/>
    </row>
    <row r="33" spans="1:10" ht="15.75" customHeight="1">
      <c r="A33" s="169" t="s">
        <v>160</v>
      </c>
      <c r="B33" s="213"/>
      <c r="C33" s="214"/>
      <c r="D33" s="167"/>
      <c r="E33" s="167"/>
      <c r="F33" s="167"/>
      <c r="G33" s="168"/>
    </row>
    <row r="34" spans="1:10">
      <c r="A34" s="150" t="s">
        <v>111</v>
      </c>
      <c r="B34" s="152" t="s">
        <v>177</v>
      </c>
      <c r="C34" s="152" t="s">
        <v>151</v>
      </c>
      <c r="D34" s="152" t="s">
        <v>145</v>
      </c>
      <c r="E34" s="87"/>
      <c r="F34" s="174" t="s">
        <v>166</v>
      </c>
      <c r="G34" s="151" t="s">
        <v>165</v>
      </c>
      <c r="H34" s="1"/>
    </row>
    <row r="35" spans="1:10">
      <c r="A35" s="88"/>
      <c r="B35" s="194">
        <v>0</v>
      </c>
      <c r="C35" s="194">
        <v>0</v>
      </c>
      <c r="D35" s="146">
        <f>INDEX('Dados Emissão'!C16:C17,'Redução Peg. Carb. (1 mês)'!E35)</f>
        <v>0</v>
      </c>
      <c r="E35" s="87">
        <v>1</v>
      </c>
      <c r="F35" s="146">
        <f>G35</f>
        <v>0</v>
      </c>
      <c r="G35" s="147">
        <f>((B35-C35))*D35</f>
        <v>0</v>
      </c>
    </row>
    <row r="36" spans="1:10">
      <c r="A36" s="148" t="s">
        <v>123</v>
      </c>
      <c r="B36" s="89"/>
      <c r="C36" s="89"/>
      <c r="D36" s="89"/>
      <c r="E36" s="89"/>
      <c r="F36" s="89"/>
      <c r="G36" s="106">
        <f>G35</f>
        <v>0</v>
      </c>
    </row>
    <row r="38" spans="1:10" ht="18.75">
      <c r="A38" s="233" t="s">
        <v>121</v>
      </c>
      <c r="B38" s="234"/>
      <c r="C38" s="234"/>
      <c r="D38" s="234"/>
      <c r="E38" s="234"/>
      <c r="F38" s="234"/>
      <c r="G38" s="235"/>
    </row>
    <row r="39" spans="1:10" ht="15.75" customHeight="1">
      <c r="A39" s="172" t="s">
        <v>160</v>
      </c>
      <c r="B39" s="222"/>
      <c r="C39" s="223"/>
      <c r="D39" s="170"/>
      <c r="E39" s="170"/>
      <c r="F39" s="170"/>
      <c r="G39" s="171"/>
    </row>
    <row r="40" spans="1:10">
      <c r="A40" s="123" t="s">
        <v>111</v>
      </c>
      <c r="B40" s="124" t="s">
        <v>177</v>
      </c>
      <c r="C40" s="124" t="s">
        <v>151</v>
      </c>
      <c r="D40" s="124" t="s">
        <v>145</v>
      </c>
      <c r="E40" s="125"/>
      <c r="F40" s="173" t="s">
        <v>166</v>
      </c>
      <c r="G40" s="149" t="s">
        <v>165</v>
      </c>
    </row>
    <row r="41" spans="1:10">
      <c r="A41" s="126"/>
      <c r="B41" s="194">
        <v>0</v>
      </c>
      <c r="C41" s="194">
        <v>0</v>
      </c>
      <c r="D41" s="127">
        <f>INDEX('Dados Emissão'!C14:C15,E41)</f>
        <v>0</v>
      </c>
      <c r="E41" s="128">
        <v>1</v>
      </c>
      <c r="F41" s="127">
        <f>G41</f>
        <v>0</v>
      </c>
      <c r="G41" s="129">
        <f>((B41-C41))*D41</f>
        <v>0</v>
      </c>
    </row>
    <row r="42" spans="1:10">
      <c r="A42" s="130" t="s">
        <v>123</v>
      </c>
      <c r="B42" s="157"/>
      <c r="C42" s="131"/>
      <c r="D42" s="131"/>
      <c r="E42" s="131"/>
      <c r="F42" s="131"/>
      <c r="G42" s="132">
        <f>G41</f>
        <v>0</v>
      </c>
    </row>
    <row r="45" spans="1:10" ht="15.75" customHeight="1">
      <c r="A45" s="225" t="s">
        <v>167</v>
      </c>
      <c r="B45" s="226"/>
      <c r="C45" s="226"/>
      <c r="D45" s="226"/>
      <c r="E45" s="180"/>
      <c r="F45" s="189" t="s">
        <v>168</v>
      </c>
      <c r="G45" s="179" t="s">
        <v>169</v>
      </c>
      <c r="H45" s="177"/>
      <c r="I45" s="177"/>
      <c r="J45" s="177"/>
    </row>
    <row r="46" spans="1:10">
      <c r="F46" s="182">
        <f>G46</f>
        <v>0</v>
      </c>
      <c r="G46" s="178">
        <f>SUM(G42,G36,G30,G20,G14)</f>
        <v>0</v>
      </c>
    </row>
  </sheetData>
  <mergeCells count="19">
    <mergeCell ref="B7:E7"/>
    <mergeCell ref="B8:E8"/>
    <mergeCell ref="A10:G10"/>
    <mergeCell ref="A1:E1"/>
    <mergeCell ref="A3:E3"/>
    <mergeCell ref="B4:E4"/>
    <mergeCell ref="B5:E5"/>
    <mergeCell ref="B6:E6"/>
    <mergeCell ref="J10:J14"/>
    <mergeCell ref="B11:C11"/>
    <mergeCell ref="B39:C39"/>
    <mergeCell ref="A45:D45"/>
    <mergeCell ref="B17:C17"/>
    <mergeCell ref="A22:G22"/>
    <mergeCell ref="B23:C23"/>
    <mergeCell ref="A32:G32"/>
    <mergeCell ref="B33:C33"/>
    <mergeCell ref="A38:G38"/>
    <mergeCell ref="A16:G16"/>
  </mergeCells>
  <conditionalFormatting sqref="J10:J11">
    <cfRule type="cellIs" dxfId="18" priority="24" operator="lessThan">
      <formula>0</formula>
    </cfRule>
  </conditionalFormatting>
  <conditionalFormatting sqref="G13:G14">
    <cfRule type="cellIs" dxfId="17" priority="23" operator="lessThan">
      <formula>0</formula>
    </cfRule>
  </conditionalFormatting>
  <conditionalFormatting sqref="G20">
    <cfRule type="cellIs" dxfId="16" priority="22" operator="lessThan">
      <formula>0</formula>
    </cfRule>
  </conditionalFormatting>
  <conditionalFormatting sqref="G30">
    <cfRule type="cellIs" dxfId="15" priority="21" operator="lessThan">
      <formula>0</formula>
    </cfRule>
  </conditionalFormatting>
  <conditionalFormatting sqref="G36">
    <cfRule type="cellIs" dxfId="14" priority="20" operator="lessThan">
      <formula>0</formula>
    </cfRule>
  </conditionalFormatting>
  <conditionalFormatting sqref="G42">
    <cfRule type="cellIs" dxfId="13" priority="19" operator="lessThan">
      <formula>0</formula>
    </cfRule>
  </conditionalFormatting>
  <conditionalFormatting sqref="G46">
    <cfRule type="cellIs" dxfId="12" priority="18" operator="lessThan">
      <formula>0</formula>
    </cfRule>
  </conditionalFormatting>
  <conditionalFormatting sqref="F13">
    <cfRule type="cellIs" dxfId="11" priority="17" operator="lessThan">
      <formula>0</formula>
    </cfRule>
  </conditionalFormatting>
  <conditionalFormatting sqref="F19">
    <cfRule type="cellIs" dxfId="10" priority="16" operator="lessThan">
      <formula>0</formula>
    </cfRule>
  </conditionalFormatting>
  <conditionalFormatting sqref="F25:F29">
    <cfRule type="cellIs" dxfId="9" priority="15" operator="lessThan">
      <formula>0</formula>
    </cfRule>
  </conditionalFormatting>
  <conditionalFormatting sqref="F35">
    <cfRule type="cellIs" dxfId="8" priority="14" operator="lessThan">
      <formula>0</formula>
    </cfRule>
  </conditionalFormatting>
  <conditionalFormatting sqref="F41">
    <cfRule type="cellIs" dxfId="7" priority="13" operator="lessThan">
      <formula>0</formula>
    </cfRule>
  </conditionalFormatting>
  <conditionalFormatting sqref="F46">
    <cfRule type="cellIs" dxfId="6" priority="12" operator="lessThan">
      <formula>0</formula>
    </cfRule>
  </conditionalFormatting>
  <conditionalFormatting sqref="G19">
    <cfRule type="cellIs" dxfId="5" priority="7" operator="lessThan">
      <formula>0</formula>
    </cfRule>
  </conditionalFormatting>
  <conditionalFormatting sqref="G25:G29">
    <cfRule type="cellIs" dxfId="4" priority="5" operator="lessThan">
      <formula>0</formula>
    </cfRule>
  </conditionalFormatting>
  <conditionalFormatting sqref="G35">
    <cfRule type="cellIs" dxfId="3" priority="3" operator="lessThan">
      <formula>0</formula>
    </cfRule>
  </conditionalFormatting>
  <conditionalFormatting sqref="G41">
    <cfRule type="cellIs" dxfId="2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3" name="Drop Down 1">
              <controlPr defaultSize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5" name="Drop Down 3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6" name="Drop Down 4">
              <controlPr defaultSize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0</xdr:col>
                    <xdr:colOff>971550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7" name="Drop Down 5">
              <controlPr defaultSize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0</xdr:col>
                    <xdr:colOff>971550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8" name="Drop Down 6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0</xdr:col>
                    <xdr:colOff>971550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9" name="Drop Down 7">
              <controlPr defaultSize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971550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0</xdr:col>
                    <xdr:colOff>971550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1" name="Drop Down 9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971550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2" name="Drop Down 10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971550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3" name="Drop Down 11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971550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4" name="Drop Down 12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971550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4"/>
  <dimension ref="A1:H45"/>
  <sheetViews>
    <sheetView topLeftCell="A28" zoomScaleNormal="100" workbookViewId="0">
      <selection activeCell="H6" sqref="H6"/>
    </sheetView>
  </sheetViews>
  <sheetFormatPr defaultRowHeight="15.75"/>
  <cols>
    <col min="1" max="1" width="15.75" bestFit="1" customWidth="1"/>
    <col min="2" max="2" width="14.375" bestFit="1" customWidth="1"/>
    <col min="3" max="3" width="29.5" bestFit="1" customWidth="1"/>
    <col min="4" max="4" width="0" hidden="1" customWidth="1"/>
    <col min="5" max="5" width="24.125" bestFit="1" customWidth="1"/>
    <col min="6" max="6" width="9.25" customWidth="1"/>
    <col min="7" max="7" width="9" customWidth="1"/>
    <col min="8" max="8" width="24.625" bestFit="1" customWidth="1"/>
  </cols>
  <sheetData>
    <row r="1" spans="1:8">
      <c r="A1" s="216" t="s">
        <v>189</v>
      </c>
      <c r="B1" s="216"/>
      <c r="C1" s="216"/>
      <c r="D1" s="216"/>
      <c r="E1" s="216"/>
    </row>
    <row r="2" spans="1:8">
      <c r="A2" s="192"/>
      <c r="B2" s="192"/>
      <c r="C2" s="192"/>
      <c r="D2" s="192"/>
      <c r="E2" s="192"/>
    </row>
    <row r="3" spans="1:8">
      <c r="A3" s="217" t="s">
        <v>187</v>
      </c>
      <c r="B3" s="217"/>
      <c r="C3" s="217"/>
      <c r="D3" s="217"/>
      <c r="E3" s="217"/>
      <c r="H3" t="s">
        <v>125</v>
      </c>
    </row>
    <row r="4" spans="1:8">
      <c r="A4" s="190" t="s">
        <v>183</v>
      </c>
      <c r="B4" s="218"/>
      <c r="C4" s="218"/>
      <c r="D4" s="218"/>
      <c r="E4" s="218"/>
      <c r="H4" s="193"/>
    </row>
    <row r="5" spans="1:8">
      <c r="A5" s="190" t="s">
        <v>184</v>
      </c>
      <c r="B5" s="218"/>
      <c r="C5" s="218"/>
      <c r="D5" s="218"/>
      <c r="E5" s="218"/>
    </row>
    <row r="6" spans="1:8">
      <c r="A6" s="190" t="s">
        <v>186</v>
      </c>
      <c r="B6" s="219"/>
      <c r="C6" s="220"/>
      <c r="D6" s="220"/>
      <c r="E6" s="221"/>
      <c r="H6" s="191"/>
    </row>
    <row r="7" spans="1:8">
      <c r="A7" s="190" t="s">
        <v>185</v>
      </c>
      <c r="B7" s="219"/>
      <c r="C7" s="220"/>
      <c r="D7" s="220"/>
      <c r="E7" s="221"/>
    </row>
    <row r="8" spans="1:8">
      <c r="A8" s="190" t="s">
        <v>188</v>
      </c>
      <c r="B8" s="218"/>
      <c r="C8" s="218"/>
      <c r="D8" s="218"/>
      <c r="E8" s="218"/>
    </row>
    <row r="10" spans="1:8" ht="18.75">
      <c r="A10" s="209" t="s">
        <v>120</v>
      </c>
      <c r="B10" s="210"/>
      <c r="C10" s="210"/>
      <c r="D10" s="210"/>
      <c r="E10" s="211"/>
    </row>
    <row r="11" spans="1:8" ht="15.75" customHeight="1">
      <c r="A11" s="160" t="s">
        <v>242</v>
      </c>
      <c r="B11" s="213"/>
      <c r="C11" s="214"/>
      <c r="D11" s="183"/>
      <c r="E11" s="184"/>
    </row>
    <row r="12" spans="1:8" ht="15" customHeight="1">
      <c r="A12" s="133" t="s">
        <v>111</v>
      </c>
      <c r="B12" s="134" t="s">
        <v>130</v>
      </c>
      <c r="C12" s="134" t="s">
        <v>142</v>
      </c>
      <c r="D12" s="135"/>
      <c r="E12" s="136" t="s">
        <v>116</v>
      </c>
    </row>
    <row r="13" spans="1:8">
      <c r="A13" s="137"/>
      <c r="B13" s="194"/>
      <c r="C13" s="138">
        <f>INDEX('Dados Emissão'!C4:C5,'Pegada de Carbono (mês 0)'!D13)</f>
        <v>0</v>
      </c>
      <c r="D13" s="139">
        <v>1</v>
      </c>
      <c r="E13" s="140">
        <f>B13*C13</f>
        <v>0</v>
      </c>
    </row>
    <row r="14" spans="1:8">
      <c r="A14" s="141" t="s">
        <v>122</v>
      </c>
      <c r="B14" s="142"/>
      <c r="C14" s="142"/>
      <c r="D14" s="142"/>
      <c r="E14" s="143">
        <f>SUM(E13)</f>
        <v>0</v>
      </c>
    </row>
    <row r="16" spans="1:8" ht="18.75">
      <c r="A16" s="206" t="s">
        <v>117</v>
      </c>
      <c r="B16" s="207"/>
      <c r="C16" s="207"/>
      <c r="D16" s="207"/>
      <c r="E16" s="208"/>
    </row>
    <row r="17" spans="1:5">
      <c r="A17" s="163" t="s">
        <v>242</v>
      </c>
      <c r="B17" s="213"/>
      <c r="C17" s="214"/>
      <c r="D17" s="237"/>
      <c r="E17" s="238"/>
    </row>
    <row r="18" spans="1:5">
      <c r="A18" s="98" t="s">
        <v>111</v>
      </c>
      <c r="B18" s="99" t="s">
        <v>129</v>
      </c>
      <c r="C18" s="99" t="s">
        <v>143</v>
      </c>
      <c r="D18" s="100"/>
      <c r="E18" s="101" t="s">
        <v>116</v>
      </c>
    </row>
    <row r="19" spans="1:5" ht="15.75" customHeight="1">
      <c r="A19" s="102"/>
      <c r="B19" s="194"/>
      <c r="C19" s="110">
        <f>INDEX('Dados Emissão'!C2:C3,D19)</f>
        <v>0</v>
      </c>
      <c r="D19" s="111">
        <v>1</v>
      </c>
      <c r="E19" s="112">
        <f>B19*C19</f>
        <v>0</v>
      </c>
    </row>
    <row r="20" spans="1:5">
      <c r="A20" s="103" t="s">
        <v>123</v>
      </c>
      <c r="B20" s="104"/>
      <c r="C20" s="104"/>
      <c r="D20" s="104"/>
      <c r="E20" s="105">
        <f>E19</f>
        <v>0</v>
      </c>
    </row>
    <row r="22" spans="1:5" ht="18.75">
      <c r="A22" s="227" t="s">
        <v>112</v>
      </c>
      <c r="B22" s="228"/>
      <c r="C22" s="228"/>
      <c r="D22" s="228"/>
      <c r="E22" s="229"/>
    </row>
    <row r="23" spans="1:5">
      <c r="A23" s="166" t="s">
        <v>242</v>
      </c>
      <c r="B23" s="213"/>
      <c r="C23" s="214"/>
      <c r="D23" s="183"/>
      <c r="E23" s="185"/>
    </row>
    <row r="24" spans="1:5">
      <c r="A24" s="90" t="s">
        <v>111</v>
      </c>
      <c r="B24" s="91" t="s">
        <v>128</v>
      </c>
      <c r="C24" s="91" t="s">
        <v>144</v>
      </c>
      <c r="D24" s="92"/>
      <c r="E24" s="93" t="s">
        <v>116</v>
      </c>
    </row>
    <row r="25" spans="1:5">
      <c r="A25" s="94"/>
      <c r="B25" s="194"/>
      <c r="C25" s="107">
        <f>INDEX('Dados Emissão'!$C$6:$C$13,D25)</f>
        <v>0</v>
      </c>
      <c r="D25" s="108">
        <v>1</v>
      </c>
      <c r="E25" s="109">
        <f>B25*C25</f>
        <v>0</v>
      </c>
    </row>
    <row r="26" spans="1:5">
      <c r="A26" s="94"/>
      <c r="B26" s="194"/>
      <c r="C26" s="107">
        <f>INDEX('Dados Emissão'!$C$6:$C$13,D26)</f>
        <v>0</v>
      </c>
      <c r="D26" s="108">
        <v>1</v>
      </c>
      <c r="E26" s="109">
        <f t="shared" ref="E26:E29" si="0">B26*C26</f>
        <v>0</v>
      </c>
    </row>
    <row r="27" spans="1:5">
      <c r="A27" s="94"/>
      <c r="B27" s="194"/>
      <c r="C27" s="107">
        <f>INDEX('Dados Emissão'!$C$6:$C$13,D27)</f>
        <v>0</v>
      </c>
      <c r="D27" s="108">
        <v>1</v>
      </c>
      <c r="E27" s="109">
        <f t="shared" si="0"/>
        <v>0</v>
      </c>
    </row>
    <row r="28" spans="1:5">
      <c r="A28" s="94"/>
      <c r="B28" s="194"/>
      <c r="C28" s="107">
        <f>INDEX('Dados Emissão'!$C$6:$C$13,D28)</f>
        <v>0</v>
      </c>
      <c r="D28" s="108">
        <v>1</v>
      </c>
      <c r="E28" s="109">
        <f t="shared" si="0"/>
        <v>0</v>
      </c>
    </row>
    <row r="29" spans="1:5">
      <c r="A29" s="94"/>
      <c r="B29" s="194"/>
      <c r="C29" s="107">
        <f>INDEX('Dados Emissão'!$C$6:$C$13,D29)</f>
        <v>0</v>
      </c>
      <c r="D29" s="108">
        <v>1</v>
      </c>
      <c r="E29" s="109">
        <f t="shared" si="0"/>
        <v>0</v>
      </c>
    </row>
    <row r="30" spans="1:5">
      <c r="A30" s="95" t="s">
        <v>123</v>
      </c>
      <c r="B30" s="96"/>
      <c r="C30" s="96"/>
      <c r="D30" s="96"/>
      <c r="E30" s="97">
        <f>SUM(E25:E29)</f>
        <v>0</v>
      </c>
    </row>
    <row r="32" spans="1:5" ht="18.75">
      <c r="A32" s="230" t="s">
        <v>140</v>
      </c>
      <c r="B32" s="231"/>
      <c r="C32" s="231"/>
      <c r="D32" s="231"/>
      <c r="E32" s="232"/>
    </row>
    <row r="33" spans="1:6">
      <c r="A33" s="169" t="s">
        <v>242</v>
      </c>
      <c r="B33" s="213"/>
      <c r="C33" s="214"/>
      <c r="D33" s="183"/>
      <c r="E33" s="186"/>
    </row>
    <row r="34" spans="1:6">
      <c r="A34" s="84" t="s">
        <v>111</v>
      </c>
      <c r="B34" s="86" t="s">
        <v>131</v>
      </c>
      <c r="C34" s="86" t="s">
        <v>145</v>
      </c>
      <c r="D34" s="87"/>
      <c r="E34" s="85" t="s">
        <v>116</v>
      </c>
      <c r="F34" s="1"/>
    </row>
    <row r="35" spans="1:6">
      <c r="A35" s="88"/>
      <c r="B35" s="194"/>
      <c r="C35" s="146">
        <f>INDEX('Dados Emissão'!C16:C17,'Pegada de Carbono (mês 0)'!D35)</f>
        <v>0</v>
      </c>
      <c r="D35" s="87">
        <v>1</v>
      </c>
      <c r="E35" s="147">
        <f>B35*C35</f>
        <v>0</v>
      </c>
    </row>
    <row r="36" spans="1:6">
      <c r="A36" s="148" t="s">
        <v>123</v>
      </c>
      <c r="B36" s="89"/>
      <c r="C36" s="89"/>
      <c r="D36" s="89"/>
      <c r="E36" s="106">
        <f>E35</f>
        <v>0</v>
      </c>
    </row>
    <row r="38" spans="1:6" ht="18.75">
      <c r="A38" s="233" t="s">
        <v>121</v>
      </c>
      <c r="B38" s="234"/>
      <c r="C38" s="234"/>
      <c r="D38" s="234"/>
      <c r="E38" s="235"/>
    </row>
    <row r="39" spans="1:6">
      <c r="A39" s="172" t="s">
        <v>242</v>
      </c>
      <c r="B39" s="213"/>
      <c r="C39" s="214"/>
      <c r="D39" s="183"/>
      <c r="E39" s="187"/>
    </row>
    <row r="40" spans="1:6">
      <c r="A40" s="123" t="s">
        <v>111</v>
      </c>
      <c r="B40" s="124" t="s">
        <v>131</v>
      </c>
      <c r="C40" s="124" t="s">
        <v>145</v>
      </c>
      <c r="D40" s="125"/>
      <c r="E40" s="149" t="s">
        <v>116</v>
      </c>
    </row>
    <row r="41" spans="1:6">
      <c r="A41" s="126"/>
      <c r="B41" s="194"/>
      <c r="C41" s="127">
        <f>INDEX('Dados Emissão'!C14:C15,D41)</f>
        <v>0</v>
      </c>
      <c r="D41" s="128">
        <v>1</v>
      </c>
      <c r="E41" s="129">
        <f>B41*C41</f>
        <v>0</v>
      </c>
    </row>
    <row r="42" spans="1:6">
      <c r="A42" s="130" t="s">
        <v>123</v>
      </c>
      <c r="B42" s="131"/>
      <c r="C42" s="131"/>
      <c r="D42" s="131"/>
      <c r="E42" s="132">
        <f>E41</f>
        <v>0</v>
      </c>
    </row>
    <row r="45" spans="1:6" ht="15.75" customHeight="1">
      <c r="A45" s="236" t="s">
        <v>127</v>
      </c>
      <c r="B45" s="236"/>
      <c r="C45" s="236"/>
      <c r="D45" s="144"/>
      <c r="E45" s="145">
        <f>SUM(E42,E36,E30,E20,E14)</f>
        <v>0</v>
      </c>
    </row>
  </sheetData>
  <mergeCells count="19">
    <mergeCell ref="A3:E3"/>
    <mergeCell ref="B6:E6"/>
    <mergeCell ref="B7:E7"/>
    <mergeCell ref="A1:E1"/>
    <mergeCell ref="B4:E4"/>
    <mergeCell ref="B5:E5"/>
    <mergeCell ref="B8:E8"/>
    <mergeCell ref="A45:C45"/>
    <mergeCell ref="A38:E38"/>
    <mergeCell ref="A22:E22"/>
    <mergeCell ref="A16:E16"/>
    <mergeCell ref="A10:E10"/>
    <mergeCell ref="A32:E32"/>
    <mergeCell ref="B11:C11"/>
    <mergeCell ref="B17:C17"/>
    <mergeCell ref="D17:E17"/>
    <mergeCell ref="B23:C23"/>
    <mergeCell ref="B33:C33"/>
    <mergeCell ref="B39:C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 Down 3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Drop Down 5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Drop Down 6">
              <controlPr defaultSize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0</xdr:col>
                    <xdr:colOff>971550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Drop Down 7">
              <controlPr defaultSize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0</xdr:col>
                    <xdr:colOff>971550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Drop Down 8">
              <controlPr defaultSize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0</xdr:col>
                    <xdr:colOff>971550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Drop Down 9">
              <controlPr defaultSize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971550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Drop Down 10">
              <controlPr defaultSize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0</xdr:col>
                    <xdr:colOff>971550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2" name="Drop Down 11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971550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3" name="Drop Down 12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971550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4" name="Drop Down 13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971550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5" name="Drop Down 14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0</xdr:col>
                    <xdr:colOff>971550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5"/>
  <dimension ref="A1:I51"/>
  <sheetViews>
    <sheetView tabSelected="1" zoomScale="110" zoomScaleNormal="110" workbookViewId="0">
      <selection activeCell="H6" sqref="H6"/>
    </sheetView>
  </sheetViews>
  <sheetFormatPr defaultRowHeight="15.75"/>
  <cols>
    <col min="2" max="2" width="18.5" customWidth="1"/>
    <col min="3" max="3" width="12.25" bestFit="1" customWidth="1"/>
    <col min="4" max="4" width="25.125" bestFit="1" customWidth="1"/>
    <col min="5" max="5" width="24.125" bestFit="1" customWidth="1"/>
    <col min="7" max="7" width="26.125" bestFit="1" customWidth="1"/>
    <col min="8" max="8" width="44.5" bestFit="1" customWidth="1"/>
  </cols>
  <sheetData>
    <row r="1" spans="1:9">
      <c r="B1" s="242" t="s">
        <v>190</v>
      </c>
      <c r="C1" s="242"/>
      <c r="D1" s="242"/>
      <c r="E1" s="242"/>
    </row>
    <row r="2" spans="1:9">
      <c r="B2" s="248" t="s">
        <v>221</v>
      </c>
      <c r="C2" s="248"/>
      <c r="D2" s="248"/>
      <c r="E2" s="248"/>
    </row>
    <row r="3" spans="1:9" ht="16.5" thickBot="1">
      <c r="B3" s="248"/>
      <c r="C3" s="248"/>
      <c r="D3" s="248"/>
      <c r="E3" s="248"/>
      <c r="I3" s="204"/>
    </row>
    <row r="4" spans="1:9" ht="16.5" thickBot="1">
      <c r="B4" s="244" t="s">
        <v>194</v>
      </c>
      <c r="C4" s="245"/>
      <c r="D4" s="245"/>
      <c r="E4" s="246"/>
      <c r="I4" s="204"/>
    </row>
    <row r="5" spans="1:9">
      <c r="B5" s="247" t="s">
        <v>191</v>
      </c>
      <c r="C5" s="247"/>
      <c r="D5" s="247"/>
      <c r="E5" s="247"/>
      <c r="I5" s="204"/>
    </row>
    <row r="6" spans="1:9" ht="69" customHeight="1">
      <c r="A6" s="201" t="s">
        <v>210</v>
      </c>
      <c r="B6" s="240" t="s">
        <v>192</v>
      </c>
      <c r="C6" s="240"/>
      <c r="D6" s="240"/>
      <c r="E6" s="240"/>
    </row>
    <row r="7" spans="1:9">
      <c r="B7" s="217" t="s">
        <v>187</v>
      </c>
      <c r="C7" s="217"/>
      <c r="D7" s="217"/>
      <c r="E7" s="217"/>
    </row>
    <row r="8" spans="1:9">
      <c r="B8" s="190" t="s">
        <v>183</v>
      </c>
      <c r="C8" s="218"/>
      <c r="D8" s="218"/>
      <c r="E8" s="218">
        <v>2</v>
      </c>
    </row>
    <row r="9" spans="1:9">
      <c r="B9" s="190" t="s">
        <v>184</v>
      </c>
      <c r="C9" s="218"/>
      <c r="D9" s="218"/>
      <c r="E9" s="218"/>
    </row>
    <row r="10" spans="1:9">
      <c r="B10" s="190" t="s">
        <v>186</v>
      </c>
      <c r="C10" s="219"/>
      <c r="D10" s="220"/>
      <c r="E10" s="221"/>
    </row>
    <row r="11" spans="1:9">
      <c r="B11" s="190" t="s">
        <v>185</v>
      </c>
      <c r="C11" s="219"/>
      <c r="D11" s="220"/>
      <c r="E11" s="221"/>
    </row>
    <row r="12" spans="1:9">
      <c r="B12" s="190" t="s">
        <v>188</v>
      </c>
      <c r="C12" s="218"/>
      <c r="D12" s="218"/>
      <c r="E12" s="218"/>
    </row>
    <row r="13" spans="1:9" ht="55.5" customHeight="1">
      <c r="B13" s="243" t="s">
        <v>224</v>
      </c>
      <c r="C13" s="243"/>
      <c r="D13" s="243"/>
      <c r="E13" s="243"/>
    </row>
    <row r="14" spans="1:9" ht="109.5" customHeight="1">
      <c r="A14" s="201" t="s">
        <v>211</v>
      </c>
      <c r="B14" s="240" t="s">
        <v>193</v>
      </c>
      <c r="C14" s="240"/>
      <c r="D14" s="240"/>
      <c r="E14" s="240"/>
    </row>
    <row r="15" spans="1:9" ht="44.25" customHeight="1">
      <c r="B15" s="243" t="s">
        <v>222</v>
      </c>
      <c r="C15" s="243"/>
      <c r="D15" s="243">
        <v>2</v>
      </c>
      <c r="E15" s="243"/>
    </row>
    <row r="16" spans="1:9" ht="48" customHeight="1">
      <c r="A16" s="201" t="s">
        <v>214</v>
      </c>
      <c r="B16" s="239" t="s">
        <v>223</v>
      </c>
      <c r="C16" s="239"/>
      <c r="D16" s="239"/>
      <c r="E16" s="239"/>
    </row>
    <row r="17" spans="1:5" ht="78.75" customHeight="1">
      <c r="B17" s="240" t="s">
        <v>225</v>
      </c>
      <c r="C17" s="239"/>
      <c r="D17" s="239"/>
      <c r="E17" s="239"/>
    </row>
    <row r="18" spans="1:5" ht="48.75" customHeight="1">
      <c r="B18" s="259" t="s">
        <v>240</v>
      </c>
      <c r="C18" s="260"/>
      <c r="D18" s="260"/>
      <c r="E18" s="260"/>
    </row>
    <row r="19" spans="1:5" ht="15.75" customHeight="1">
      <c r="B19" s="209" t="s">
        <v>120</v>
      </c>
      <c r="C19" s="210"/>
      <c r="D19" s="210"/>
      <c r="E19" s="211"/>
    </row>
    <row r="20" spans="1:5" ht="15.75" customHeight="1">
      <c r="B20" s="160" t="s">
        <v>126</v>
      </c>
      <c r="C20" s="264" t="s">
        <v>239</v>
      </c>
      <c r="D20" s="214"/>
      <c r="E20" s="184"/>
    </row>
    <row r="21" spans="1:5">
      <c r="B21" s="133" t="s">
        <v>111</v>
      </c>
      <c r="C21" s="134" t="s">
        <v>130</v>
      </c>
      <c r="D21" s="134" t="s">
        <v>142</v>
      </c>
      <c r="E21" s="136" t="s">
        <v>116</v>
      </c>
    </row>
    <row r="22" spans="1:5">
      <c r="B22" s="137"/>
      <c r="C22" s="194">
        <v>20</v>
      </c>
      <c r="D22" s="138"/>
      <c r="E22" s="140">
        <f>C22*D22</f>
        <v>0</v>
      </c>
    </row>
    <row r="23" spans="1:5">
      <c r="B23" s="141" t="s">
        <v>122</v>
      </c>
      <c r="C23" s="142"/>
      <c r="D23" s="142"/>
      <c r="E23" s="143">
        <f>SUM(E22)</f>
        <v>0</v>
      </c>
    </row>
    <row r="24" spans="1:5" ht="31.5" customHeight="1">
      <c r="A24" s="201" t="s">
        <v>213</v>
      </c>
      <c r="B24" s="241" t="s">
        <v>196</v>
      </c>
      <c r="C24" s="241"/>
      <c r="D24" s="241"/>
      <c r="E24" s="241"/>
    </row>
    <row r="25" spans="1:5">
      <c r="B25" s="236" t="s">
        <v>127</v>
      </c>
      <c r="C25" s="236"/>
      <c r="D25" s="236"/>
      <c r="E25" s="145" t="s">
        <v>215</v>
      </c>
    </row>
    <row r="26" spans="1:5" ht="48" customHeight="1">
      <c r="B26" s="253" t="s">
        <v>197</v>
      </c>
      <c r="C26" s="253"/>
      <c r="D26" s="253"/>
      <c r="E26" s="253"/>
    </row>
    <row r="27" spans="1:5" ht="32.25" customHeight="1">
      <c r="A27" s="201" t="s">
        <v>212</v>
      </c>
      <c r="B27" s="239" t="s">
        <v>195</v>
      </c>
      <c r="C27" s="239"/>
      <c r="D27" s="239"/>
      <c r="E27" s="239"/>
    </row>
    <row r="28" spans="1:5" ht="16.5" thickBot="1"/>
    <row r="29" spans="1:5" ht="16.5" thickBot="1">
      <c r="B29" s="255" t="s">
        <v>209</v>
      </c>
      <c r="C29" s="256"/>
      <c r="D29" s="256"/>
      <c r="E29" s="257"/>
    </row>
    <row r="30" spans="1:5">
      <c r="B30" s="258" t="s">
        <v>191</v>
      </c>
      <c r="C30" s="258"/>
      <c r="D30" s="258"/>
      <c r="E30" s="258"/>
    </row>
    <row r="31" spans="1:5" ht="80.25" customHeight="1">
      <c r="A31" s="202" t="s">
        <v>210</v>
      </c>
      <c r="B31" s="251" t="s">
        <v>226</v>
      </c>
      <c r="C31" s="251"/>
      <c r="D31" s="251"/>
      <c r="E31" s="251"/>
    </row>
    <row r="32" spans="1:5">
      <c r="A32" s="202" t="s">
        <v>211</v>
      </c>
      <c r="B32" s="252" t="s">
        <v>227</v>
      </c>
      <c r="C32" s="252"/>
      <c r="D32" s="252"/>
      <c r="E32" s="252"/>
    </row>
    <row r="33" spans="1:8">
      <c r="A33" s="202" t="s">
        <v>214</v>
      </c>
      <c r="B33" s="204" t="s">
        <v>228</v>
      </c>
      <c r="C33" s="204"/>
      <c r="D33" s="204"/>
      <c r="E33" s="204"/>
    </row>
    <row r="34" spans="1:8" ht="30.75" customHeight="1">
      <c r="A34" s="202" t="s">
        <v>213</v>
      </c>
      <c r="B34" s="251" t="s">
        <v>229</v>
      </c>
      <c r="C34" s="251"/>
      <c r="D34" s="251"/>
      <c r="E34" s="251"/>
    </row>
    <row r="35" spans="1:8" ht="46.5" customHeight="1">
      <c r="A35" s="202" t="s">
        <v>212</v>
      </c>
      <c r="B35" s="261" t="s">
        <v>230</v>
      </c>
      <c r="C35" s="261"/>
      <c r="D35" s="261"/>
      <c r="E35" s="261"/>
    </row>
    <row r="36" spans="1:8" ht="18.75">
      <c r="A36" s="200"/>
      <c r="B36" s="209" t="s">
        <v>120</v>
      </c>
      <c r="C36" s="210"/>
      <c r="D36" s="210"/>
      <c r="E36" s="210"/>
      <c r="F36" s="210"/>
      <c r="G36" s="210"/>
      <c r="H36" s="211"/>
    </row>
    <row r="37" spans="1:8" ht="18.75">
      <c r="A37" s="200"/>
      <c r="B37" s="160" t="s">
        <v>160</v>
      </c>
      <c r="C37" s="213" t="s">
        <v>241</v>
      </c>
      <c r="D37" s="214"/>
      <c r="E37" s="158"/>
      <c r="F37" s="158"/>
      <c r="G37" s="158"/>
      <c r="H37" s="159"/>
    </row>
    <row r="38" spans="1:8">
      <c r="A38" s="200"/>
      <c r="B38" s="133" t="s">
        <v>111</v>
      </c>
      <c r="C38" s="134" t="s">
        <v>171</v>
      </c>
      <c r="D38" s="134" t="s">
        <v>148</v>
      </c>
      <c r="E38" s="134" t="s">
        <v>142</v>
      </c>
      <c r="F38" s="135"/>
      <c r="G38" s="135" t="s">
        <v>166</v>
      </c>
      <c r="H38" s="136" t="s">
        <v>165</v>
      </c>
    </row>
    <row r="39" spans="1:8">
      <c r="A39" s="200"/>
      <c r="B39" s="137"/>
      <c r="C39" s="199">
        <v>20</v>
      </c>
      <c r="D39" s="199">
        <v>10</v>
      </c>
      <c r="E39" s="138"/>
      <c r="F39" s="139">
        <v>1</v>
      </c>
      <c r="G39" s="138">
        <f>H39</f>
        <v>0</v>
      </c>
      <c r="H39" s="140">
        <f>((C39-D39))*E39</f>
        <v>0</v>
      </c>
    </row>
    <row r="40" spans="1:8" ht="66" customHeight="1">
      <c r="A40" s="200"/>
      <c r="B40" s="262" t="s">
        <v>231</v>
      </c>
      <c r="C40" s="263"/>
      <c r="D40" s="263"/>
      <c r="E40" s="263"/>
    </row>
    <row r="41" spans="1:8" ht="36.75" customHeight="1">
      <c r="A41" s="202" t="s">
        <v>216</v>
      </c>
      <c r="B41" s="251" t="s">
        <v>233</v>
      </c>
      <c r="C41" s="251"/>
      <c r="D41" s="251"/>
      <c r="E41" s="251"/>
    </row>
    <row r="42" spans="1:8">
      <c r="A42" s="202" t="s">
        <v>217</v>
      </c>
      <c r="B42" s="249" t="s">
        <v>232</v>
      </c>
      <c r="C42" s="249"/>
      <c r="D42" s="249"/>
      <c r="E42" s="249"/>
    </row>
    <row r="43" spans="1:8" s="195" customFormat="1" ht="29.25" customHeight="1">
      <c r="A43" s="203" t="s">
        <v>218</v>
      </c>
      <c r="B43" s="251" t="s">
        <v>234</v>
      </c>
      <c r="C43" s="251"/>
      <c r="D43" s="251"/>
      <c r="E43" s="251"/>
    </row>
    <row r="44" spans="1:8">
      <c r="A44" s="202" t="s">
        <v>219</v>
      </c>
      <c r="B44" s="204" t="s">
        <v>235</v>
      </c>
      <c r="C44" s="204"/>
      <c r="D44" s="204"/>
      <c r="E44" s="204"/>
    </row>
    <row r="45" spans="1:8" ht="93" customHeight="1">
      <c r="A45" s="202" t="s">
        <v>220</v>
      </c>
      <c r="B45" s="251" t="s">
        <v>237</v>
      </c>
      <c r="C45" s="251"/>
      <c r="D45" s="251"/>
      <c r="E45" s="251"/>
    </row>
    <row r="46" spans="1:8" ht="30" customHeight="1">
      <c r="A46" s="202" t="s">
        <v>238</v>
      </c>
      <c r="B46" s="251" t="s">
        <v>236</v>
      </c>
      <c r="C46" s="251"/>
      <c r="D46" s="251"/>
      <c r="E46" s="251"/>
    </row>
    <row r="48" spans="1:8">
      <c r="B48" s="205" t="s">
        <v>198</v>
      </c>
    </row>
    <row r="49" spans="2:5">
      <c r="B49" s="204" t="s">
        <v>199</v>
      </c>
      <c r="C49" s="249" t="s">
        <v>202</v>
      </c>
      <c r="D49" s="249"/>
      <c r="E49" s="249"/>
    </row>
    <row r="50" spans="2:5">
      <c r="B50" s="204" t="s">
        <v>200</v>
      </c>
      <c r="C50" s="250" t="s">
        <v>203</v>
      </c>
      <c r="D50" s="250"/>
      <c r="E50" s="250"/>
    </row>
    <row r="51" spans="2:5">
      <c r="B51" s="204" t="s">
        <v>201</v>
      </c>
      <c r="C51" s="254" t="s">
        <v>204</v>
      </c>
      <c r="D51" s="254"/>
      <c r="E51" s="254"/>
    </row>
  </sheetData>
  <mergeCells count="40">
    <mergeCell ref="C51:E51"/>
    <mergeCell ref="B29:E29"/>
    <mergeCell ref="B30:E30"/>
    <mergeCell ref="B18:E18"/>
    <mergeCell ref="B34:E34"/>
    <mergeCell ref="B35:E35"/>
    <mergeCell ref="B40:E40"/>
    <mergeCell ref="B46:E46"/>
    <mergeCell ref="C20:D20"/>
    <mergeCell ref="B5:E5"/>
    <mergeCell ref="B2:E3"/>
    <mergeCell ref="C49:E49"/>
    <mergeCell ref="C50:E50"/>
    <mergeCell ref="B31:E31"/>
    <mergeCell ref="B36:H36"/>
    <mergeCell ref="C37:D37"/>
    <mergeCell ref="B45:E45"/>
    <mergeCell ref="B32:E32"/>
    <mergeCell ref="B41:E41"/>
    <mergeCell ref="B42:E42"/>
    <mergeCell ref="B43:E43"/>
    <mergeCell ref="B26:E26"/>
    <mergeCell ref="B27:E27"/>
    <mergeCell ref="B19:E19"/>
    <mergeCell ref="B16:E16"/>
    <mergeCell ref="B17:E17"/>
    <mergeCell ref="B25:D25"/>
    <mergeCell ref="B24:E24"/>
    <mergeCell ref="B1:E1"/>
    <mergeCell ref="B6:E6"/>
    <mergeCell ref="B13:E13"/>
    <mergeCell ref="B14:E14"/>
    <mergeCell ref="B15:E15"/>
    <mergeCell ref="B7:E7"/>
    <mergeCell ref="C8:E8"/>
    <mergeCell ref="C9:E9"/>
    <mergeCell ref="C10:E10"/>
    <mergeCell ref="C11:E11"/>
    <mergeCell ref="C12:E12"/>
    <mergeCell ref="B4:E4"/>
  </mergeCells>
  <conditionalFormatting sqref="H39">
    <cfRule type="cellIs" dxfId="1" priority="2" operator="lessThan">
      <formula>0</formula>
    </cfRule>
  </conditionalFormatting>
  <conditionalFormatting sqref="G39">
    <cfRule type="cellIs" dxfId="0" priority="1" operator="lessThan">
      <formula>0</formula>
    </cfRule>
  </conditionalFormatting>
  <hyperlinks>
    <hyperlink ref="C50" r:id="rId1"/>
    <hyperlink ref="C5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2" r:id="rId6" name="Drop Down 6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971550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7" name="Drop Down 8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971550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D17"/>
  <sheetViews>
    <sheetView workbookViewId="0">
      <selection activeCell="C8" sqref="C8"/>
    </sheetView>
  </sheetViews>
  <sheetFormatPr defaultRowHeight="15.75"/>
  <cols>
    <col min="1" max="1" width="10" bestFit="1" customWidth="1"/>
    <col min="2" max="2" width="15.5" bestFit="1" customWidth="1"/>
    <col min="3" max="3" width="24.125" bestFit="1" customWidth="1"/>
  </cols>
  <sheetData>
    <row r="1" spans="1:4">
      <c r="A1" t="s">
        <v>110</v>
      </c>
      <c r="B1" t="s">
        <v>111</v>
      </c>
      <c r="C1" t="s">
        <v>116</v>
      </c>
    </row>
    <row r="2" spans="1:4">
      <c r="B2" t="s">
        <v>124</v>
      </c>
    </row>
    <row r="3" spans="1:4">
      <c r="A3" t="s">
        <v>117</v>
      </c>
      <c r="B3" t="s">
        <v>161</v>
      </c>
      <c r="C3" s="83">
        <f>AVERAGE('Base de dados'!L2,'Base de dados'!L3)</f>
        <v>0.37047813098538684</v>
      </c>
      <c r="D3" t="s">
        <v>162</v>
      </c>
    </row>
    <row r="4" spans="1:4">
      <c r="B4" t="s">
        <v>124</v>
      </c>
      <c r="C4" s="83"/>
    </row>
    <row r="5" spans="1:4">
      <c r="A5" t="s">
        <v>120</v>
      </c>
      <c r="B5" t="s">
        <v>132</v>
      </c>
      <c r="C5" s="83">
        <f>'Base de dados'!L4</f>
        <v>0.19646</v>
      </c>
    </row>
    <row r="6" spans="1:4">
      <c r="B6" t="s">
        <v>124</v>
      </c>
      <c r="C6" s="83"/>
    </row>
    <row r="7" spans="1:4">
      <c r="A7" t="s">
        <v>112</v>
      </c>
      <c r="B7" t="s">
        <v>163</v>
      </c>
      <c r="C7" s="83">
        <v>0</v>
      </c>
    </row>
    <row r="8" spans="1:4">
      <c r="A8" t="s">
        <v>112</v>
      </c>
      <c r="B8" t="s">
        <v>164</v>
      </c>
      <c r="C8" s="83">
        <v>0</v>
      </c>
    </row>
    <row r="9" spans="1:4">
      <c r="A9" t="s">
        <v>112</v>
      </c>
      <c r="B9" t="s">
        <v>113</v>
      </c>
      <c r="C9" s="83">
        <f>'Base de dados'!L10</f>
        <v>0.17997857142857146</v>
      </c>
    </row>
    <row r="10" spans="1:4">
      <c r="A10" t="s">
        <v>112</v>
      </c>
      <c r="B10" t="s">
        <v>114</v>
      </c>
      <c r="C10" s="83">
        <f>'Base de dados'!L11</f>
        <v>0.12286</v>
      </c>
    </row>
    <row r="11" spans="1:4">
      <c r="A11" t="s">
        <v>112</v>
      </c>
      <c r="B11" t="s">
        <v>118</v>
      </c>
      <c r="C11" s="83">
        <f>'Base de dados'!L14</f>
        <v>9.6680000000000002E-2</v>
      </c>
    </row>
    <row r="12" spans="1:4">
      <c r="A12" t="s">
        <v>112</v>
      </c>
      <c r="B12" t="s">
        <v>115</v>
      </c>
      <c r="C12" s="83">
        <f>'Base de dados'!L12</f>
        <v>7.2139999999999996E-2</v>
      </c>
    </row>
    <row r="13" spans="1:4">
      <c r="A13" t="s">
        <v>112</v>
      </c>
      <c r="B13" t="s">
        <v>119</v>
      </c>
      <c r="C13" s="83">
        <f>'Base de dados'!L13</f>
        <v>7.7219999999999997E-2</v>
      </c>
    </row>
    <row r="14" spans="1:4">
      <c r="B14" t="s">
        <v>124</v>
      </c>
      <c r="C14" s="83"/>
    </row>
    <row r="15" spans="1:4">
      <c r="A15" t="s">
        <v>121</v>
      </c>
      <c r="B15" t="s">
        <v>147</v>
      </c>
      <c r="C15" s="83">
        <f>AVERAGE('Base de dados'!L19,'Base de dados'!L21)</f>
        <v>0.23883527842447708</v>
      </c>
      <c r="D15" t="s">
        <v>146</v>
      </c>
    </row>
    <row r="16" spans="1:4">
      <c r="A16" t="s">
        <v>140</v>
      </c>
      <c r="B16" t="s">
        <v>124</v>
      </c>
    </row>
    <row r="17" spans="2:3">
      <c r="B17" t="s">
        <v>141</v>
      </c>
      <c r="C17" s="83">
        <f>'Base de dados'!L22</f>
        <v>20.34836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X22"/>
  <sheetViews>
    <sheetView workbookViewId="0">
      <selection activeCell="E21" sqref="E21"/>
    </sheetView>
  </sheetViews>
  <sheetFormatPr defaultRowHeight="15.75"/>
  <cols>
    <col min="1" max="1" width="7.125" bestFit="1" customWidth="1"/>
    <col min="2" max="2" width="10.375" bestFit="1" customWidth="1"/>
    <col min="3" max="3" width="13.625" bestFit="1" customWidth="1"/>
    <col min="4" max="4" width="30.75" bestFit="1" customWidth="1"/>
    <col min="5" max="5" width="27" customWidth="1"/>
    <col min="6" max="6" width="8.5" bestFit="1" customWidth="1"/>
    <col min="7" max="7" width="12.125" bestFit="1" customWidth="1"/>
    <col min="8" max="8" width="7.375" bestFit="1" customWidth="1"/>
    <col min="9" max="9" width="11.125" bestFit="1" customWidth="1"/>
    <col min="10" max="10" width="40.5" hidden="1" customWidth="1"/>
    <col min="11" max="11" width="7.75" hidden="1" customWidth="1"/>
    <col min="12" max="12" width="12.625" bestFit="1" customWidth="1"/>
    <col min="13" max="13" width="18" bestFit="1" customWidth="1"/>
    <col min="14" max="14" width="10.625" bestFit="1" customWidth="1"/>
    <col min="16" max="16" width="155.5" bestFit="1" customWidth="1"/>
  </cols>
  <sheetData>
    <row r="1" spans="1:24" s="9" customFormat="1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5" t="s">
        <v>6</v>
      </c>
      <c r="J1" s="3" t="s">
        <v>8</v>
      </c>
      <c r="K1" s="3" t="s">
        <v>9</v>
      </c>
      <c r="L1" s="4" t="s">
        <v>10</v>
      </c>
      <c r="M1" s="5" t="s">
        <v>6</v>
      </c>
      <c r="N1" s="3" t="s">
        <v>8</v>
      </c>
      <c r="O1" s="7" t="s">
        <v>9</v>
      </c>
      <c r="P1" s="8" t="s">
        <v>11</v>
      </c>
    </row>
    <row r="2" spans="1:24" s="9" customFormat="1" ht="15">
      <c r="A2" s="11" t="s">
        <v>12</v>
      </c>
      <c r="B2" s="62" t="s">
        <v>90</v>
      </c>
      <c r="C2" s="62" t="s">
        <v>91</v>
      </c>
      <c r="D2" s="62" t="s">
        <v>92</v>
      </c>
      <c r="E2" s="62" t="s">
        <v>93</v>
      </c>
      <c r="F2" s="64">
        <v>106.52764089779502</v>
      </c>
      <c r="G2" s="61" t="s">
        <v>16</v>
      </c>
      <c r="H2" s="65">
        <v>151.62413842872246</v>
      </c>
      <c r="I2" s="61" t="s">
        <v>94</v>
      </c>
      <c r="J2" s="66" t="s">
        <v>95</v>
      </c>
      <c r="K2" s="67">
        <v>2018</v>
      </c>
      <c r="L2" s="68">
        <v>0.70257705667276049</v>
      </c>
      <c r="M2" s="61" t="s">
        <v>96</v>
      </c>
      <c r="N2" s="67" t="s">
        <v>20</v>
      </c>
      <c r="O2" s="69"/>
      <c r="P2" s="70" t="s">
        <v>97</v>
      </c>
      <c r="Q2" s="62"/>
      <c r="R2" s="61"/>
      <c r="S2" s="62"/>
      <c r="T2" s="62"/>
      <c r="U2" s="62"/>
      <c r="V2" s="62"/>
      <c r="W2" s="62"/>
      <c r="X2" s="62"/>
    </row>
    <row r="3" spans="1:24" s="9" customFormat="1" ht="15">
      <c r="A3" s="11" t="s">
        <v>12</v>
      </c>
      <c r="B3" s="62" t="s">
        <v>90</v>
      </c>
      <c r="C3" s="62" t="s">
        <v>98</v>
      </c>
      <c r="D3" s="62" t="s">
        <v>99</v>
      </c>
      <c r="E3" s="62" t="s">
        <v>100</v>
      </c>
      <c r="F3" s="64">
        <v>28.815625639300254</v>
      </c>
      <c r="G3" s="61" t="s">
        <v>16</v>
      </c>
      <c r="H3" s="65">
        <v>750.81350474945702</v>
      </c>
      <c r="I3" s="61" t="s">
        <v>94</v>
      </c>
      <c r="J3" s="66" t="s">
        <v>95</v>
      </c>
      <c r="K3" s="67">
        <v>2018</v>
      </c>
      <c r="L3" s="68">
        <v>3.8379205298013246E-2</v>
      </c>
      <c r="M3" s="61" t="s">
        <v>96</v>
      </c>
      <c r="N3" s="67" t="s">
        <v>20</v>
      </c>
      <c r="O3" s="69"/>
      <c r="P3" s="70" t="s">
        <v>97</v>
      </c>
      <c r="Q3" s="71"/>
      <c r="R3" s="63" t="s">
        <v>101</v>
      </c>
      <c r="S3" s="62"/>
      <c r="T3" s="62"/>
      <c r="U3" s="62"/>
      <c r="V3" s="62"/>
      <c r="W3" s="62"/>
      <c r="X3" s="62"/>
    </row>
    <row r="4" spans="1:24">
      <c r="A4" s="10" t="s">
        <v>12</v>
      </c>
      <c r="B4" s="13" t="s">
        <v>13</v>
      </c>
      <c r="C4" s="13"/>
      <c r="D4" s="13" t="s">
        <v>14</v>
      </c>
      <c r="E4" s="13" t="s">
        <v>15</v>
      </c>
      <c r="F4" s="14">
        <v>42.675054805760311</v>
      </c>
      <c r="G4" s="12" t="s">
        <v>16</v>
      </c>
      <c r="H4" s="15">
        <v>217.22006925460812</v>
      </c>
      <c r="I4" s="12" t="s">
        <v>17</v>
      </c>
      <c r="J4" s="16" t="s">
        <v>18</v>
      </c>
      <c r="K4" s="17">
        <v>2017</v>
      </c>
      <c r="L4" s="18">
        <v>0.19646</v>
      </c>
      <c r="M4" s="19" t="s">
        <v>19</v>
      </c>
      <c r="N4" s="20" t="s">
        <v>20</v>
      </c>
      <c r="O4" s="21">
        <v>2015</v>
      </c>
      <c r="P4" s="22" t="s">
        <v>21</v>
      </c>
      <c r="Q4" s="13"/>
      <c r="R4" s="13"/>
      <c r="S4" s="13"/>
      <c r="T4" s="13"/>
      <c r="U4" s="13"/>
      <c r="V4" s="13"/>
      <c r="W4" s="13"/>
      <c r="X4" s="13"/>
    </row>
    <row r="5" spans="1:24">
      <c r="A5" s="10" t="s">
        <v>12</v>
      </c>
      <c r="B5" s="24" t="s">
        <v>13</v>
      </c>
      <c r="C5" s="24"/>
      <c r="D5" s="24" t="s">
        <v>22</v>
      </c>
      <c r="E5" s="24" t="s">
        <v>23</v>
      </c>
      <c r="F5" s="25">
        <v>12.370618639257549</v>
      </c>
      <c r="G5" s="23" t="s">
        <v>16</v>
      </c>
      <c r="H5" s="26">
        <v>82.912993560707434</v>
      </c>
      <c r="I5" s="23" t="s">
        <v>17</v>
      </c>
      <c r="J5" s="27" t="s">
        <v>18</v>
      </c>
      <c r="K5" s="28">
        <v>2017</v>
      </c>
      <c r="L5" s="33">
        <v>0.1492</v>
      </c>
      <c r="M5" s="29" t="s">
        <v>19</v>
      </c>
      <c r="N5" s="30" t="s">
        <v>20</v>
      </c>
      <c r="O5" s="31" t="s">
        <v>24</v>
      </c>
      <c r="P5" s="32" t="s">
        <v>25</v>
      </c>
      <c r="Q5" s="24"/>
      <c r="R5" s="24"/>
      <c r="S5" s="24"/>
      <c r="T5" s="24"/>
      <c r="U5" s="24"/>
      <c r="V5" s="24"/>
      <c r="W5" s="24"/>
      <c r="X5" s="24"/>
    </row>
    <row r="6" spans="1:24">
      <c r="A6" s="10" t="s">
        <v>26</v>
      </c>
      <c r="B6" s="35" t="s">
        <v>27</v>
      </c>
      <c r="C6" s="35" t="s">
        <v>28</v>
      </c>
      <c r="D6" s="35" t="s">
        <v>29</v>
      </c>
      <c r="E6" s="35" t="s">
        <v>30</v>
      </c>
      <c r="F6" s="36">
        <v>27.352632700000001</v>
      </c>
      <c r="G6" s="34" t="s">
        <v>16</v>
      </c>
      <c r="H6" s="37">
        <v>224.81</v>
      </c>
      <c r="I6" s="34" t="s">
        <v>31</v>
      </c>
      <c r="J6" s="38" t="s">
        <v>32</v>
      </c>
      <c r="K6" s="39">
        <v>2017</v>
      </c>
      <c r="L6" s="48">
        <v>0.12167</v>
      </c>
      <c r="M6" s="44" t="s">
        <v>33</v>
      </c>
      <c r="N6" s="49" t="s">
        <v>20</v>
      </c>
      <c r="O6" s="50"/>
      <c r="P6" s="47" t="s">
        <v>34</v>
      </c>
      <c r="Q6" s="35"/>
      <c r="R6" s="35"/>
      <c r="S6" s="35"/>
      <c r="T6" s="35"/>
      <c r="U6" s="35"/>
      <c r="V6" s="35"/>
      <c r="W6" s="35"/>
      <c r="X6" s="35"/>
    </row>
    <row r="7" spans="1:24">
      <c r="A7" s="10" t="s">
        <v>26</v>
      </c>
      <c r="B7" s="35" t="s">
        <v>27</v>
      </c>
      <c r="C7" s="35" t="s">
        <v>35</v>
      </c>
      <c r="D7" s="35" t="s">
        <v>36</v>
      </c>
      <c r="E7" s="35" t="s">
        <v>37</v>
      </c>
      <c r="F7" s="36">
        <v>44.935880800000007</v>
      </c>
      <c r="G7" s="34" t="s">
        <v>16</v>
      </c>
      <c r="H7" s="37">
        <v>460.22</v>
      </c>
      <c r="I7" s="34" t="s">
        <v>31</v>
      </c>
      <c r="J7" s="38" t="s">
        <v>32</v>
      </c>
      <c r="K7" s="39">
        <v>2017</v>
      </c>
      <c r="L7" s="48">
        <v>9.7640000000000005E-2</v>
      </c>
      <c r="M7" s="44" t="s">
        <v>33</v>
      </c>
      <c r="N7" s="49" t="s">
        <v>20</v>
      </c>
      <c r="O7" s="50"/>
      <c r="P7" s="47" t="s">
        <v>38</v>
      </c>
      <c r="Q7" s="35"/>
      <c r="R7" s="35"/>
      <c r="S7" s="35"/>
      <c r="T7" s="35"/>
      <c r="U7" s="35"/>
      <c r="V7" s="35"/>
      <c r="W7" s="35"/>
      <c r="X7" s="35"/>
    </row>
    <row r="8" spans="1:24">
      <c r="A8" s="10" t="s">
        <v>26</v>
      </c>
      <c r="B8" s="35" t="s">
        <v>39</v>
      </c>
      <c r="C8" s="35" t="s">
        <v>40</v>
      </c>
      <c r="D8" s="35" t="s">
        <v>41</v>
      </c>
      <c r="E8" s="35" t="s">
        <v>42</v>
      </c>
      <c r="F8" s="36">
        <v>153.14190498425677</v>
      </c>
      <c r="G8" s="34" t="s">
        <v>16</v>
      </c>
      <c r="H8" s="37">
        <v>850.88965741143568</v>
      </c>
      <c r="I8" s="34" t="s">
        <v>31</v>
      </c>
      <c r="J8" s="38" t="s">
        <v>43</v>
      </c>
      <c r="K8" s="39">
        <v>2017</v>
      </c>
      <c r="L8" s="40">
        <v>0.17997857142857146</v>
      </c>
      <c r="M8" s="34" t="s">
        <v>33</v>
      </c>
      <c r="N8" s="39" t="s">
        <v>20</v>
      </c>
      <c r="O8" s="41" t="s">
        <v>44</v>
      </c>
      <c r="P8" s="51" t="s">
        <v>45</v>
      </c>
      <c r="Q8" s="35"/>
      <c r="R8" s="35"/>
      <c r="S8" s="35"/>
      <c r="T8" s="35"/>
      <c r="U8" s="35"/>
      <c r="V8" s="35"/>
      <c r="W8" s="35"/>
      <c r="X8" s="35"/>
    </row>
    <row r="9" spans="1:24">
      <c r="A9" s="10" t="s">
        <v>26</v>
      </c>
      <c r="B9" s="35" t="s">
        <v>39</v>
      </c>
      <c r="C9" s="35" t="s">
        <v>40</v>
      </c>
      <c r="D9" s="35" t="s">
        <v>46</v>
      </c>
      <c r="E9" s="35" t="s">
        <v>47</v>
      </c>
      <c r="F9" s="36">
        <v>1.4449088431431694</v>
      </c>
      <c r="G9" s="34" t="s">
        <v>16</v>
      </c>
      <c r="H9" s="37">
        <v>54.594024246361613</v>
      </c>
      <c r="I9" s="34" t="s">
        <v>31</v>
      </c>
      <c r="J9" s="38" t="s">
        <v>43</v>
      </c>
      <c r="K9" s="39">
        <v>2017</v>
      </c>
      <c r="L9" s="40">
        <v>2.6466428571428575E-2</v>
      </c>
      <c r="M9" s="34" t="s">
        <v>33</v>
      </c>
      <c r="N9" s="39" t="s">
        <v>48</v>
      </c>
      <c r="O9" s="41">
        <v>2009</v>
      </c>
      <c r="P9" s="51" t="s">
        <v>49</v>
      </c>
    </row>
    <row r="10" spans="1:24">
      <c r="A10" s="11" t="s">
        <v>26</v>
      </c>
      <c r="B10" s="35" t="s">
        <v>39</v>
      </c>
      <c r="C10" s="35" t="s">
        <v>40</v>
      </c>
      <c r="D10" s="35" t="s">
        <v>50</v>
      </c>
      <c r="E10" s="35" t="s">
        <v>51</v>
      </c>
      <c r="F10" s="36">
        <v>351.77379277777391</v>
      </c>
      <c r="G10" s="34" t="s">
        <v>16</v>
      </c>
      <c r="H10" s="37">
        <v>1954.5315310905401</v>
      </c>
      <c r="I10" s="34" t="s">
        <v>31</v>
      </c>
      <c r="J10" s="38" t="s">
        <v>43</v>
      </c>
      <c r="K10" s="39">
        <v>2017</v>
      </c>
      <c r="L10" s="40">
        <v>0.17997857142857146</v>
      </c>
      <c r="M10" s="34" t="s">
        <v>33</v>
      </c>
      <c r="N10" s="39" t="s">
        <v>20</v>
      </c>
      <c r="O10" s="41" t="s">
        <v>44</v>
      </c>
      <c r="P10" s="51" t="s">
        <v>45</v>
      </c>
    </row>
    <row r="11" spans="1:24">
      <c r="A11" s="11" t="s">
        <v>26</v>
      </c>
      <c r="B11" s="35" t="s">
        <v>52</v>
      </c>
      <c r="C11" s="35" t="s">
        <v>40</v>
      </c>
      <c r="D11" s="35" t="s">
        <v>53</v>
      </c>
      <c r="E11" s="35" t="s">
        <v>54</v>
      </c>
      <c r="F11" s="36">
        <v>53.58758776170923</v>
      </c>
      <c r="G11" s="34" t="s">
        <v>16</v>
      </c>
      <c r="H11" s="37">
        <v>436.16789648143606</v>
      </c>
      <c r="I11" s="34" t="s">
        <v>31</v>
      </c>
      <c r="J11" s="38" t="s">
        <v>43</v>
      </c>
      <c r="K11" s="39">
        <v>2017</v>
      </c>
      <c r="L11" s="43">
        <v>0.12286</v>
      </c>
      <c r="M11" s="44" t="s">
        <v>33</v>
      </c>
      <c r="N11" s="49" t="s">
        <v>20</v>
      </c>
      <c r="O11" s="50" t="s">
        <v>55</v>
      </c>
      <c r="P11" s="47" t="s">
        <v>56</v>
      </c>
    </row>
    <row r="12" spans="1:24">
      <c r="A12" s="11" t="s">
        <v>26</v>
      </c>
      <c r="B12" s="35" t="s">
        <v>57</v>
      </c>
      <c r="C12" s="35"/>
      <c r="D12" s="35" t="s">
        <v>58</v>
      </c>
      <c r="E12" s="35" t="s">
        <v>59</v>
      </c>
      <c r="F12" s="36">
        <v>57.515269811032667</v>
      </c>
      <c r="G12" s="34" t="s">
        <v>16</v>
      </c>
      <c r="H12" s="37">
        <v>797.27293888318093</v>
      </c>
      <c r="I12" s="34" t="s">
        <v>31</v>
      </c>
      <c r="J12" s="38" t="s">
        <v>60</v>
      </c>
      <c r="K12" s="39">
        <v>2018</v>
      </c>
      <c r="L12" s="43">
        <v>7.2139999999999996E-2</v>
      </c>
      <c r="M12" s="34" t="s">
        <v>33</v>
      </c>
      <c r="N12" s="39" t="s">
        <v>20</v>
      </c>
      <c r="O12" s="41" t="s">
        <v>61</v>
      </c>
      <c r="P12" s="42" t="s">
        <v>62</v>
      </c>
    </row>
    <row r="13" spans="1:24">
      <c r="A13" s="11" t="s">
        <v>26</v>
      </c>
      <c r="B13" s="35" t="s">
        <v>57</v>
      </c>
      <c r="C13" s="35"/>
      <c r="D13" s="35" t="s">
        <v>57</v>
      </c>
      <c r="E13" s="35" t="s">
        <v>63</v>
      </c>
      <c r="F13" s="36">
        <v>111.6097656668375</v>
      </c>
      <c r="G13" s="34" t="s">
        <v>16</v>
      </c>
      <c r="H13" s="37">
        <v>1445.3479107334565</v>
      </c>
      <c r="I13" s="34" t="s">
        <v>31</v>
      </c>
      <c r="J13" s="38" t="s">
        <v>64</v>
      </c>
      <c r="K13" s="39">
        <v>2018</v>
      </c>
      <c r="L13" s="43">
        <v>7.7219999999999997E-2</v>
      </c>
      <c r="M13" s="34" t="s">
        <v>33</v>
      </c>
      <c r="N13" s="39" t="s">
        <v>20</v>
      </c>
      <c r="O13" s="41" t="s">
        <v>61</v>
      </c>
      <c r="P13" s="42" t="s">
        <v>65</v>
      </c>
    </row>
    <row r="14" spans="1:24">
      <c r="A14" s="11" t="s">
        <v>26</v>
      </c>
      <c r="B14" s="35" t="s">
        <v>66</v>
      </c>
      <c r="C14" s="35"/>
      <c r="D14" s="35" t="s">
        <v>67</v>
      </c>
      <c r="E14" s="35" t="s">
        <v>68</v>
      </c>
      <c r="F14" s="36">
        <v>151.04255307976271</v>
      </c>
      <c r="G14" s="34" t="s">
        <v>16</v>
      </c>
      <c r="H14" s="37">
        <v>1562.2936810070614</v>
      </c>
      <c r="I14" s="34" t="s">
        <v>31</v>
      </c>
      <c r="J14" s="38" t="s">
        <v>43</v>
      </c>
      <c r="K14" s="39">
        <v>2017</v>
      </c>
      <c r="L14" s="43">
        <v>9.6680000000000002E-2</v>
      </c>
      <c r="M14" s="44" t="s">
        <v>33</v>
      </c>
      <c r="N14" s="45" t="s">
        <v>20</v>
      </c>
      <c r="O14" s="46" t="s">
        <v>55</v>
      </c>
      <c r="P14" s="47" t="s">
        <v>69</v>
      </c>
    </row>
    <row r="15" spans="1:24">
      <c r="A15" s="10" t="s">
        <v>26</v>
      </c>
      <c r="B15" s="35" t="s">
        <v>66</v>
      </c>
      <c r="C15" s="35"/>
      <c r="D15" s="35" t="s">
        <v>70</v>
      </c>
      <c r="E15" s="35" t="s">
        <v>71</v>
      </c>
      <c r="F15" s="36">
        <v>6.3848979662959628</v>
      </c>
      <c r="G15" s="34" t="s">
        <v>16</v>
      </c>
      <c r="H15" s="37">
        <v>66.041559436242892</v>
      </c>
      <c r="I15" s="34" t="s">
        <v>31</v>
      </c>
      <c r="J15" s="38" t="s">
        <v>43</v>
      </c>
      <c r="K15" s="39">
        <v>2017</v>
      </c>
      <c r="L15" s="43">
        <v>9.6680000000000002E-2</v>
      </c>
      <c r="M15" s="44" t="s">
        <v>33</v>
      </c>
      <c r="N15" s="45" t="s">
        <v>20</v>
      </c>
      <c r="O15" s="46" t="s">
        <v>55</v>
      </c>
      <c r="P15" s="47" t="s">
        <v>69</v>
      </c>
    </row>
    <row r="16" spans="1:24">
      <c r="A16" s="10" t="s">
        <v>26</v>
      </c>
      <c r="B16" s="35" t="s">
        <v>66</v>
      </c>
      <c r="C16" s="35"/>
      <c r="D16" s="35" t="s">
        <v>72</v>
      </c>
      <c r="E16" s="35" t="s">
        <v>73</v>
      </c>
      <c r="F16" s="36">
        <v>40.302114093392575</v>
      </c>
      <c r="G16" s="34" t="s">
        <v>16</v>
      </c>
      <c r="H16" s="37">
        <v>416.86092359735801</v>
      </c>
      <c r="I16" s="34" t="s">
        <v>31</v>
      </c>
      <c r="J16" s="38" t="s">
        <v>43</v>
      </c>
      <c r="K16" s="39">
        <v>2017</v>
      </c>
      <c r="L16" s="43">
        <v>9.6680000000000002E-2</v>
      </c>
      <c r="M16" s="44" t="s">
        <v>33</v>
      </c>
      <c r="N16" s="45" t="s">
        <v>20</v>
      </c>
      <c r="O16" s="46" t="s">
        <v>55</v>
      </c>
      <c r="P16" s="47" t="s">
        <v>69</v>
      </c>
    </row>
    <row r="17" spans="1:16">
      <c r="A17" s="11" t="s">
        <v>26</v>
      </c>
      <c r="B17" s="35" t="s">
        <v>74</v>
      </c>
      <c r="C17" s="35"/>
      <c r="D17" s="35" t="s">
        <v>74</v>
      </c>
      <c r="E17" s="35" t="s">
        <v>75</v>
      </c>
      <c r="F17" s="36">
        <v>0.68446075235278658</v>
      </c>
      <c r="G17" s="34" t="s">
        <v>16</v>
      </c>
      <c r="H17" s="37">
        <v>62.507831265094666</v>
      </c>
      <c r="I17" s="34" t="s">
        <v>31</v>
      </c>
      <c r="J17" s="38" t="s">
        <v>76</v>
      </c>
      <c r="K17" s="39">
        <v>2017</v>
      </c>
      <c r="L17" s="43">
        <v>1.095E-2</v>
      </c>
      <c r="M17" s="34" t="s">
        <v>33</v>
      </c>
      <c r="N17" s="39" t="s">
        <v>20</v>
      </c>
      <c r="O17" s="41" t="s">
        <v>55</v>
      </c>
      <c r="P17" s="42" t="s">
        <v>77</v>
      </c>
    </row>
    <row r="18" spans="1:16">
      <c r="A18" s="10" t="s">
        <v>78</v>
      </c>
      <c r="B18" s="53" t="s">
        <v>79</v>
      </c>
      <c r="C18" s="53"/>
      <c r="D18" s="53" t="s">
        <v>80</v>
      </c>
      <c r="E18" s="53" t="s">
        <v>81</v>
      </c>
      <c r="F18" s="54">
        <v>5.5781186709377586</v>
      </c>
      <c r="G18" s="52" t="s">
        <v>16</v>
      </c>
      <c r="H18" s="55">
        <v>3.1218274239689277</v>
      </c>
      <c r="I18" s="52" t="s">
        <v>82</v>
      </c>
      <c r="J18" s="56" t="s">
        <v>83</v>
      </c>
      <c r="K18" s="57">
        <v>2014</v>
      </c>
      <c r="L18" s="58">
        <v>1.7868119897050654</v>
      </c>
      <c r="M18" s="52" t="s">
        <v>84</v>
      </c>
      <c r="N18" s="57" t="s">
        <v>85</v>
      </c>
      <c r="O18" s="59">
        <v>2018</v>
      </c>
      <c r="P18" s="60" t="s">
        <v>86</v>
      </c>
    </row>
    <row r="19" spans="1:16">
      <c r="A19" s="153" t="s">
        <v>78</v>
      </c>
      <c r="B19" s="53" t="s">
        <v>79</v>
      </c>
      <c r="C19" s="53"/>
      <c r="D19" s="53" t="s">
        <v>87</v>
      </c>
      <c r="E19" s="53" t="s">
        <v>88</v>
      </c>
      <c r="F19" s="54">
        <v>33.885986888973925</v>
      </c>
      <c r="G19" s="52" t="s">
        <v>16</v>
      </c>
      <c r="H19" s="55">
        <v>161.18487910071147</v>
      </c>
      <c r="I19" s="52" t="s">
        <v>82</v>
      </c>
      <c r="J19" s="56" t="s">
        <v>83</v>
      </c>
      <c r="K19" s="57">
        <v>2014</v>
      </c>
      <c r="L19" s="58">
        <v>0.21023055684895414</v>
      </c>
      <c r="M19" s="52" t="s">
        <v>84</v>
      </c>
      <c r="N19" s="57" t="s">
        <v>85</v>
      </c>
      <c r="O19" s="59">
        <v>2018</v>
      </c>
      <c r="P19" s="60" t="s">
        <v>89</v>
      </c>
    </row>
    <row r="20" spans="1:16">
      <c r="A20" s="10" t="s">
        <v>102</v>
      </c>
      <c r="B20" s="73" t="s">
        <v>103</v>
      </c>
      <c r="C20" s="73"/>
      <c r="D20" s="73" t="s">
        <v>104</v>
      </c>
      <c r="E20" s="73" t="s">
        <v>105</v>
      </c>
      <c r="F20" s="74">
        <v>4.4481126408706722</v>
      </c>
      <c r="G20" s="72" t="s">
        <v>16</v>
      </c>
      <c r="H20" s="75">
        <v>13.009053427252653</v>
      </c>
      <c r="I20" s="82" t="s">
        <v>82</v>
      </c>
      <c r="J20" s="76" t="s">
        <v>83</v>
      </c>
      <c r="K20" s="77">
        <v>2014</v>
      </c>
      <c r="L20" s="78">
        <v>0.34192438871473352</v>
      </c>
      <c r="M20" s="72" t="s">
        <v>84</v>
      </c>
      <c r="N20" s="77" t="s">
        <v>20</v>
      </c>
      <c r="O20" s="79"/>
      <c r="P20" s="81" t="s">
        <v>106</v>
      </c>
    </row>
    <row r="21" spans="1:16">
      <c r="A21" s="11" t="s">
        <v>102</v>
      </c>
      <c r="B21" s="73" t="s">
        <v>103</v>
      </c>
      <c r="C21" s="73"/>
      <c r="D21" s="73" t="s">
        <v>107</v>
      </c>
      <c r="E21" s="73" t="s">
        <v>108</v>
      </c>
      <c r="F21" s="74">
        <v>38.73982137994625</v>
      </c>
      <c r="G21" s="72" t="s">
        <v>16</v>
      </c>
      <c r="H21" s="75">
        <v>144.85425284155792</v>
      </c>
      <c r="I21" s="82" t="s">
        <v>82</v>
      </c>
      <c r="J21" s="76" t="s">
        <v>83</v>
      </c>
      <c r="K21" s="77">
        <v>2014</v>
      </c>
      <c r="L21" s="80">
        <v>0.26744000000000001</v>
      </c>
      <c r="M21" s="72" t="s">
        <v>84</v>
      </c>
      <c r="N21" s="77" t="s">
        <v>85</v>
      </c>
      <c r="O21" s="79">
        <v>2018</v>
      </c>
      <c r="P21" s="81" t="s">
        <v>109</v>
      </c>
    </row>
    <row r="22" spans="1:16">
      <c r="A22" s="115" t="s">
        <v>78</v>
      </c>
      <c r="B22" s="114" t="s">
        <v>133</v>
      </c>
      <c r="C22" s="114" t="s">
        <v>134</v>
      </c>
      <c r="D22" s="114" t="s">
        <v>135</v>
      </c>
      <c r="E22" s="114" t="s">
        <v>136</v>
      </c>
      <c r="F22" s="116">
        <v>440.00873380833218</v>
      </c>
      <c r="G22" s="113" t="s">
        <v>16</v>
      </c>
      <c r="H22" s="117">
        <v>21.623793456000001</v>
      </c>
      <c r="I22" s="113" t="s">
        <v>82</v>
      </c>
      <c r="J22" s="118" t="s">
        <v>137</v>
      </c>
      <c r="K22" s="119">
        <v>2009</v>
      </c>
      <c r="L22" s="122">
        <v>20.34836</v>
      </c>
      <c r="M22" s="113" t="s">
        <v>84</v>
      </c>
      <c r="N22" s="119" t="s">
        <v>20</v>
      </c>
      <c r="O22" s="120" t="s">
        <v>138</v>
      </c>
      <c r="P22" s="121" t="s">
        <v>139</v>
      </c>
    </row>
  </sheetData>
  <autoFilter ref="L1:L21"/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" r:id="rId17"/>
    <hyperlink ref="J3" r:id="rId18"/>
    <hyperlink ref="J20" r:id="rId19"/>
    <hyperlink ref="J21" r:id="rId20"/>
    <hyperlink ref="J22" r:id="rId2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Redução Peg. Carb. (3 meses)</vt:lpstr>
      <vt:lpstr>Redução Peg. Carb. (2 meses)</vt:lpstr>
      <vt:lpstr>Redução Peg. Carb. (1 mês)</vt:lpstr>
      <vt:lpstr>Pegada de Carbono (mês 0)</vt:lpstr>
      <vt:lpstr>Orientações</vt:lpstr>
      <vt:lpstr>Dados Emissão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 Koide</dc:creator>
  <cp:lastModifiedBy>fortistechitsolutions@outlook.com</cp:lastModifiedBy>
  <cp:lastPrinted>2019-04-09T08:11:48Z</cp:lastPrinted>
  <dcterms:created xsi:type="dcterms:W3CDTF">2018-12-26T06:24:36Z</dcterms:created>
  <dcterms:modified xsi:type="dcterms:W3CDTF">2022-06-10T12:57:15Z</dcterms:modified>
</cp:coreProperties>
</file>